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laka\Documents\Prevence kriminality\2023\"/>
    </mc:Choice>
  </mc:AlternateContent>
  <xr:revisionPtr revIDLastSave="0" documentId="13_ncr:1_{307A9AC5-B4A7-476A-9BE6-FEAB882D7E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97" i="1" l="1"/>
  <c r="G597" i="1"/>
  <c r="E597" i="1"/>
  <c r="F608" i="1" l="1"/>
  <c r="F609" i="1" s="1"/>
  <c r="G608" i="1"/>
  <c r="E608" i="1"/>
  <c r="E609" i="1" s="1"/>
  <c r="F602" i="1"/>
  <c r="F603" i="1" s="1"/>
  <c r="G602" i="1"/>
  <c r="G603" i="1" s="1"/>
  <c r="E602" i="1"/>
  <c r="E603" i="1" s="1"/>
  <c r="F596" i="1"/>
  <c r="F598" i="1" s="1"/>
  <c r="G596" i="1"/>
  <c r="G598" i="1" s="1"/>
  <c r="E596" i="1"/>
  <c r="F589" i="1"/>
  <c r="G589" i="1"/>
  <c r="G591" i="1" s="1"/>
  <c r="F591" i="1"/>
  <c r="E589" i="1"/>
  <c r="E591" i="1" s="1"/>
  <c r="F584" i="1"/>
  <c r="F586" i="1" s="1"/>
  <c r="G584" i="1"/>
  <c r="G586" i="1" s="1"/>
  <c r="E584" i="1"/>
  <c r="E586" i="1" s="1"/>
  <c r="F579" i="1"/>
  <c r="F581" i="1" s="1"/>
  <c r="G579" i="1"/>
  <c r="G581" i="1" s="1"/>
  <c r="E579" i="1"/>
  <c r="E581" i="1" s="1"/>
  <c r="F571" i="1"/>
  <c r="F572" i="1" s="1"/>
  <c r="G571" i="1"/>
  <c r="G572" i="1" s="1"/>
  <c r="E571" i="1"/>
  <c r="E572" i="1" s="1"/>
  <c r="F563" i="1"/>
  <c r="F565" i="1" s="1"/>
  <c r="G563" i="1"/>
  <c r="G565" i="1" s="1"/>
  <c r="E563" i="1"/>
  <c r="F559" i="1"/>
  <c r="F560" i="1" s="1"/>
  <c r="G559" i="1"/>
  <c r="G560" i="1" s="1"/>
  <c r="E559" i="1"/>
  <c r="E560" i="1" s="1"/>
  <c r="F554" i="1"/>
  <c r="F555" i="1" s="1"/>
  <c r="G554" i="1"/>
  <c r="G555" i="1" s="1"/>
  <c r="E554" i="1"/>
  <c r="E555" i="1" s="1"/>
  <c r="F548" i="1"/>
  <c r="F550" i="1" s="1"/>
  <c r="G548" i="1"/>
  <c r="G550" i="1" s="1"/>
  <c r="E548" i="1"/>
  <c r="E550" i="1" s="1"/>
  <c r="F544" i="1"/>
  <c r="G544" i="1"/>
  <c r="G545" i="1" s="1"/>
  <c r="E544" i="1"/>
  <c r="E545" i="1" s="1"/>
  <c r="F534" i="1"/>
  <c r="G534" i="1"/>
  <c r="F535" i="1"/>
  <c r="G535" i="1"/>
  <c r="E535" i="1"/>
  <c r="E534" i="1"/>
  <c r="F529" i="1"/>
  <c r="F530" i="1" s="1"/>
  <c r="G529" i="1"/>
  <c r="G530" i="1" s="1"/>
  <c r="E529" i="1"/>
  <c r="E530" i="1" s="1"/>
  <c r="F523" i="1"/>
  <c r="G523" i="1"/>
  <c r="F524" i="1"/>
  <c r="G524" i="1"/>
  <c r="E524" i="1"/>
  <c r="E523" i="1"/>
  <c r="F515" i="1"/>
  <c r="F517" i="1" s="1"/>
  <c r="G515" i="1"/>
  <c r="G517" i="1" s="1"/>
  <c r="E515" i="1"/>
  <c r="E517" i="1" s="1"/>
  <c r="F510" i="1"/>
  <c r="G510" i="1"/>
  <c r="F511" i="1"/>
  <c r="G511" i="1"/>
  <c r="E511" i="1"/>
  <c r="E510" i="1"/>
  <c r="F505" i="1"/>
  <c r="F506" i="1" s="1"/>
  <c r="G505" i="1"/>
  <c r="G506" i="1" s="1"/>
  <c r="E505" i="1"/>
  <c r="E506" i="1" s="1"/>
  <c r="F499" i="1"/>
  <c r="F500" i="1" s="1"/>
  <c r="G499" i="1"/>
  <c r="G500" i="1" s="1"/>
  <c r="E499" i="1"/>
  <c r="E500" i="1" s="1"/>
  <c r="F493" i="1"/>
  <c r="G493" i="1"/>
  <c r="F494" i="1"/>
  <c r="G494" i="1"/>
  <c r="E494" i="1"/>
  <c r="E493" i="1"/>
  <c r="F488" i="1"/>
  <c r="F489" i="1" s="1"/>
  <c r="G488" i="1"/>
  <c r="G489" i="1" s="1"/>
  <c r="E488" i="1"/>
  <c r="E489" i="1" s="1"/>
  <c r="F483" i="1"/>
  <c r="F484" i="1" s="1"/>
  <c r="G483" i="1"/>
  <c r="G484" i="1" s="1"/>
  <c r="E483" i="1"/>
  <c r="E484" i="1" s="1"/>
  <c r="F477" i="1"/>
  <c r="F478" i="1" s="1"/>
  <c r="G477" i="1"/>
  <c r="G478" i="1" s="1"/>
  <c r="E477" i="1"/>
  <c r="E478" i="1" s="1"/>
  <c r="F472" i="1"/>
  <c r="F473" i="1" s="1"/>
  <c r="G472" i="1"/>
  <c r="G473" i="1" s="1"/>
  <c r="E472" i="1"/>
  <c r="E473" i="1" s="1"/>
  <c r="F467" i="1"/>
  <c r="F468" i="1" s="1"/>
  <c r="G467" i="1"/>
  <c r="G468" i="1" s="1"/>
  <c r="E467" i="1"/>
  <c r="E468" i="1" s="1"/>
  <c r="F460" i="1"/>
  <c r="F461" i="1" s="1"/>
  <c r="G460" i="1"/>
  <c r="G461" i="1" s="1"/>
  <c r="E460" i="1"/>
  <c r="E461" i="1" s="1"/>
  <c r="F454" i="1"/>
  <c r="F455" i="1" s="1"/>
  <c r="G454" i="1"/>
  <c r="G455" i="1" s="1"/>
  <c r="E454" i="1"/>
  <c r="E455" i="1" s="1"/>
  <c r="F449" i="1"/>
  <c r="F450" i="1" s="1"/>
  <c r="G449" i="1"/>
  <c r="G450" i="1" s="1"/>
  <c r="E449" i="1"/>
  <c r="E450" i="1" s="1"/>
  <c r="F443" i="1"/>
  <c r="F445" i="1" s="1"/>
  <c r="G443" i="1"/>
  <c r="G445" i="1" s="1"/>
  <c r="E443" i="1"/>
  <c r="E445" i="1" s="1"/>
  <c r="F438" i="1"/>
  <c r="G438" i="1"/>
  <c r="F439" i="1"/>
  <c r="F440" i="1" s="1"/>
  <c r="G439" i="1"/>
  <c r="E439" i="1"/>
  <c r="E438" i="1"/>
  <c r="F432" i="1"/>
  <c r="F433" i="1" s="1"/>
  <c r="G432" i="1"/>
  <c r="G433" i="1" s="1"/>
  <c r="E432" i="1"/>
  <c r="E433" i="1" s="1"/>
  <c r="F422" i="1"/>
  <c r="F424" i="1" s="1"/>
  <c r="G424" i="1"/>
  <c r="E422" i="1"/>
  <c r="E424" i="1" s="1"/>
  <c r="F418" i="1"/>
  <c r="F419" i="1" s="1"/>
  <c r="G418" i="1"/>
  <c r="G419" i="1" s="1"/>
  <c r="E418" i="1"/>
  <c r="E419" i="1" s="1"/>
  <c r="F411" i="1"/>
  <c r="F413" i="1" s="1"/>
  <c r="G413" i="1"/>
  <c r="E411" i="1"/>
  <c r="E413" i="1" s="1"/>
  <c r="F406" i="1"/>
  <c r="F408" i="1" s="1"/>
  <c r="G408" i="1"/>
  <c r="E406" i="1"/>
  <c r="E408" i="1" s="1"/>
  <c r="F401" i="1"/>
  <c r="G401" i="1"/>
  <c r="F402" i="1"/>
  <c r="G402" i="1"/>
  <c r="E402" i="1"/>
  <c r="E401" i="1"/>
  <c r="F394" i="1"/>
  <c r="G394" i="1"/>
  <c r="F395" i="1"/>
  <c r="G395" i="1"/>
  <c r="E395" i="1"/>
  <c r="E394" i="1"/>
  <c r="F387" i="1"/>
  <c r="G387" i="1"/>
  <c r="F388" i="1"/>
  <c r="G388" i="1"/>
  <c r="E388" i="1"/>
  <c r="E387" i="1"/>
  <c r="F380" i="1"/>
  <c r="G382" i="1"/>
  <c r="E380" i="1"/>
  <c r="F376" i="1"/>
  <c r="F377" i="1" s="1"/>
  <c r="G376" i="1"/>
  <c r="G377" i="1" s="1"/>
  <c r="E376" i="1"/>
  <c r="E377" i="1" s="1"/>
  <c r="F371" i="1"/>
  <c r="G371" i="1"/>
  <c r="G372" i="1" s="1"/>
  <c r="E371" i="1"/>
  <c r="F360" i="1"/>
  <c r="F362" i="1" s="1"/>
  <c r="G360" i="1"/>
  <c r="G362" i="1" s="1"/>
  <c r="E360" i="1"/>
  <c r="E362" i="1" s="1"/>
  <c r="F356" i="1"/>
  <c r="F357" i="1" s="1"/>
  <c r="G356" i="1"/>
  <c r="G357" i="1" s="1"/>
  <c r="E356" i="1"/>
  <c r="E357" i="1" s="1"/>
  <c r="F351" i="1"/>
  <c r="F352" i="1" s="1"/>
  <c r="G351" i="1"/>
  <c r="G352" i="1" s="1"/>
  <c r="E351" i="1"/>
  <c r="E352" i="1" s="1"/>
  <c r="F345" i="1"/>
  <c r="G345" i="1"/>
  <c r="F346" i="1"/>
  <c r="G346" i="1"/>
  <c r="E346" i="1"/>
  <c r="E345" i="1"/>
  <c r="F337" i="1"/>
  <c r="F338" i="1" s="1"/>
  <c r="G337" i="1"/>
  <c r="G338" i="1" s="1"/>
  <c r="E337" i="1"/>
  <c r="E338" i="1" s="1"/>
  <c r="E329" i="1"/>
  <c r="F327" i="1"/>
  <c r="F328" i="1" s="1"/>
  <c r="G327" i="1"/>
  <c r="G328" i="1" s="1"/>
  <c r="E327" i="1"/>
  <c r="E328" i="1" s="1"/>
  <c r="F322" i="1"/>
  <c r="G322" i="1"/>
  <c r="G323" i="1" s="1"/>
  <c r="F323" i="1"/>
  <c r="E322" i="1"/>
  <c r="E323" i="1" s="1"/>
  <c r="E331" i="1" s="1"/>
  <c r="F302" i="1"/>
  <c r="G302" i="1"/>
  <c r="F303" i="1"/>
  <c r="G303" i="1"/>
  <c r="E303" i="1"/>
  <c r="E302" i="1"/>
  <c r="F312" i="1"/>
  <c r="F313" i="1" s="1"/>
  <c r="G312" i="1"/>
  <c r="G313" i="1" s="1"/>
  <c r="E312" i="1"/>
  <c r="E313" i="1" s="1"/>
  <c r="F295" i="1"/>
  <c r="G295" i="1"/>
  <c r="F296" i="1"/>
  <c r="G296" i="1"/>
  <c r="E296" i="1"/>
  <c r="E295" i="1"/>
  <c r="F287" i="1"/>
  <c r="G287" i="1"/>
  <c r="F288" i="1"/>
  <c r="G288" i="1"/>
  <c r="E288" i="1"/>
  <c r="E287" i="1"/>
  <c r="F282" i="1"/>
  <c r="F283" i="1" s="1"/>
  <c r="G282" i="1"/>
  <c r="G283" i="1" s="1"/>
  <c r="E282" i="1"/>
  <c r="E283" i="1" s="1"/>
  <c r="F277" i="1"/>
  <c r="F278" i="1" s="1"/>
  <c r="G277" i="1"/>
  <c r="G278" i="1" s="1"/>
  <c r="E277" i="1"/>
  <c r="E278" i="1" s="1"/>
  <c r="F272" i="1"/>
  <c r="F273" i="1" s="1"/>
  <c r="G272" i="1"/>
  <c r="G273" i="1" s="1"/>
  <c r="F267" i="1"/>
  <c r="F268" i="1" s="1"/>
  <c r="G267" i="1"/>
  <c r="G268" i="1" s="1"/>
  <c r="E272" i="1"/>
  <c r="E273" i="1" s="1"/>
  <c r="E267" i="1"/>
  <c r="E268" i="1" s="1"/>
  <c r="F262" i="1"/>
  <c r="F263" i="1" s="1"/>
  <c r="G262" i="1"/>
  <c r="G263" i="1" s="1"/>
  <c r="E262" i="1"/>
  <c r="E263" i="1" s="1"/>
  <c r="F257" i="1"/>
  <c r="F258" i="1" s="1"/>
  <c r="G257" i="1"/>
  <c r="G258" i="1" s="1"/>
  <c r="E257" i="1"/>
  <c r="F246" i="1"/>
  <c r="G246" i="1"/>
  <c r="F247" i="1"/>
  <c r="G247" i="1"/>
  <c r="E247" i="1"/>
  <c r="E246" i="1"/>
  <c r="F241" i="1"/>
  <c r="F242" i="1" s="1"/>
  <c r="G241" i="1"/>
  <c r="G242" i="1" s="1"/>
  <c r="E241" i="1"/>
  <c r="E242" i="1" s="1"/>
  <c r="F234" i="1"/>
  <c r="F235" i="1" s="1"/>
  <c r="G234" i="1"/>
  <c r="G235" i="1" s="1"/>
  <c r="E234" i="1"/>
  <c r="E235" i="1" s="1"/>
  <c r="F228" i="1"/>
  <c r="F230" i="1" s="1"/>
  <c r="G230" i="1"/>
  <c r="E228" i="1"/>
  <c r="E230" i="1" s="1"/>
  <c r="F223" i="1"/>
  <c r="F225" i="1" s="1"/>
  <c r="G223" i="1"/>
  <c r="F224" i="1"/>
  <c r="G224" i="1"/>
  <c r="E224" i="1"/>
  <c r="E223" i="1"/>
  <c r="F215" i="1"/>
  <c r="G215" i="1"/>
  <c r="F216" i="1"/>
  <c r="G216" i="1"/>
  <c r="E216" i="1"/>
  <c r="E215" i="1"/>
  <c r="F209" i="1"/>
  <c r="G209" i="1"/>
  <c r="G211" i="1" s="1"/>
  <c r="E209" i="1"/>
  <c r="E211" i="1" s="1"/>
  <c r="F205" i="1"/>
  <c r="F206" i="1" s="1"/>
  <c r="G205" i="1"/>
  <c r="G206" i="1" s="1"/>
  <c r="E205" i="1"/>
  <c r="E206" i="1" s="1"/>
  <c r="F196" i="1"/>
  <c r="G196" i="1"/>
  <c r="F197" i="1"/>
  <c r="G197" i="1"/>
  <c r="E197" i="1"/>
  <c r="E196" i="1"/>
  <c r="F188" i="1"/>
  <c r="F189" i="1" s="1"/>
  <c r="G188" i="1"/>
  <c r="G189" i="1" s="1"/>
  <c r="E188" i="1"/>
  <c r="E189" i="1" s="1"/>
  <c r="F179" i="1"/>
  <c r="F180" i="1" s="1"/>
  <c r="G179" i="1"/>
  <c r="G180" i="1" s="1"/>
  <c r="E179" i="1"/>
  <c r="E180" i="1" s="1"/>
  <c r="F173" i="1"/>
  <c r="F174" i="1" s="1"/>
  <c r="G173" i="1"/>
  <c r="G174" i="1" s="1"/>
  <c r="E173" i="1"/>
  <c r="E174" i="1" s="1"/>
  <c r="F167" i="1"/>
  <c r="F169" i="1" s="1"/>
  <c r="G167" i="1"/>
  <c r="G169" i="1" s="1"/>
  <c r="E167" i="1"/>
  <c r="E169" i="1" s="1"/>
  <c r="F162" i="1"/>
  <c r="G162" i="1"/>
  <c r="F163" i="1"/>
  <c r="G163" i="1"/>
  <c r="E163" i="1"/>
  <c r="E162" i="1"/>
  <c r="F157" i="1"/>
  <c r="F158" i="1" s="1"/>
  <c r="G157" i="1"/>
  <c r="G158" i="1" s="1"/>
  <c r="E157" i="1"/>
  <c r="E158" i="1" s="1"/>
  <c r="F151" i="1"/>
  <c r="F153" i="1" s="1"/>
  <c r="G151" i="1"/>
  <c r="G153" i="1" s="1"/>
  <c r="E151" i="1"/>
  <c r="E153" i="1" s="1"/>
  <c r="F146" i="1"/>
  <c r="G146" i="1"/>
  <c r="F147" i="1"/>
  <c r="G147" i="1"/>
  <c r="E147" i="1"/>
  <c r="E146" i="1"/>
  <c r="F140" i="1"/>
  <c r="G140" i="1"/>
  <c r="F141" i="1"/>
  <c r="G141" i="1"/>
  <c r="E141" i="1"/>
  <c r="E140" i="1"/>
  <c r="F135" i="1"/>
  <c r="F136" i="1" s="1"/>
  <c r="G135" i="1"/>
  <c r="E135" i="1"/>
  <c r="E136" i="1" s="1"/>
  <c r="F101" i="1"/>
  <c r="F102" i="1" s="1"/>
  <c r="G101" i="1"/>
  <c r="G102" i="1" s="1"/>
  <c r="E101" i="1"/>
  <c r="E102" i="1" s="1"/>
  <c r="F94" i="1"/>
  <c r="G94" i="1"/>
  <c r="F95" i="1"/>
  <c r="G95" i="1"/>
  <c r="E95" i="1"/>
  <c r="E94" i="1"/>
  <c r="F88" i="1"/>
  <c r="F90" i="1" s="1"/>
  <c r="G88" i="1"/>
  <c r="G90" i="1" s="1"/>
  <c r="E88" i="1"/>
  <c r="E90" i="1" s="1"/>
  <c r="G79" i="1"/>
  <c r="G81" i="1" s="1"/>
  <c r="F125" i="1"/>
  <c r="F127" i="1" s="1"/>
  <c r="G125" i="1"/>
  <c r="G127" i="1" s="1"/>
  <c r="E125" i="1"/>
  <c r="E127" i="1" s="1"/>
  <c r="F120" i="1"/>
  <c r="F122" i="1" s="1"/>
  <c r="G120" i="1"/>
  <c r="G122" i="1" s="1"/>
  <c r="E120" i="1"/>
  <c r="E122" i="1" s="1"/>
  <c r="F115" i="1"/>
  <c r="G115" i="1"/>
  <c r="F116" i="1"/>
  <c r="G116" i="1"/>
  <c r="E116" i="1"/>
  <c r="E115" i="1"/>
  <c r="F110" i="1"/>
  <c r="F111" i="1" s="1"/>
  <c r="G110" i="1"/>
  <c r="G111" i="1" s="1"/>
  <c r="E110" i="1"/>
  <c r="E111" i="1" s="1"/>
  <c r="F79" i="1"/>
  <c r="F81" i="1" s="1"/>
  <c r="E79" i="1"/>
  <c r="E81" i="1" s="1"/>
  <c r="F74" i="1"/>
  <c r="G74" i="1"/>
  <c r="F75" i="1"/>
  <c r="E75" i="1"/>
  <c r="E74" i="1"/>
  <c r="F68" i="1"/>
  <c r="F70" i="1" s="1"/>
  <c r="G68" i="1"/>
  <c r="G70" i="1" s="1"/>
  <c r="E68" i="1"/>
  <c r="E70" i="1" s="1"/>
  <c r="F63" i="1"/>
  <c r="G63" i="1"/>
  <c r="F64" i="1"/>
  <c r="F65" i="1" s="1"/>
  <c r="G64" i="1"/>
  <c r="E64" i="1"/>
  <c r="E63" i="1"/>
  <c r="F56" i="1"/>
  <c r="F58" i="1" s="1"/>
  <c r="G56" i="1"/>
  <c r="G58" i="1" s="1"/>
  <c r="E56" i="1"/>
  <c r="E58" i="1" s="1"/>
  <c r="F50" i="1"/>
  <c r="G50" i="1"/>
  <c r="F51" i="1"/>
  <c r="G51" i="1"/>
  <c r="E51" i="1"/>
  <c r="E50" i="1"/>
  <c r="E52" i="1" s="1"/>
  <c r="F13" i="1"/>
  <c r="G13" i="1"/>
  <c r="E13" i="1"/>
  <c r="F41" i="1"/>
  <c r="F42" i="1" s="1"/>
  <c r="G41" i="1"/>
  <c r="G42" i="1" s="1"/>
  <c r="E41" i="1"/>
  <c r="E42" i="1" s="1"/>
  <c r="F35" i="1"/>
  <c r="G35" i="1"/>
  <c r="F36" i="1"/>
  <c r="G36" i="1"/>
  <c r="E36" i="1"/>
  <c r="E35" i="1"/>
  <c r="F29" i="1"/>
  <c r="G29" i="1"/>
  <c r="F30" i="1"/>
  <c r="G30" i="1"/>
  <c r="E30" i="1"/>
  <c r="E29" i="1"/>
  <c r="F23" i="1"/>
  <c r="F25" i="1" s="1"/>
  <c r="G23" i="1"/>
  <c r="G25" i="1" s="1"/>
  <c r="E23" i="1"/>
  <c r="F19" i="1"/>
  <c r="F20" i="1" s="1"/>
  <c r="G19" i="1"/>
  <c r="E19" i="1"/>
  <c r="G9" i="1"/>
  <c r="G12" i="1" s="1"/>
  <c r="F9" i="1"/>
  <c r="E9" i="1"/>
  <c r="E304" i="1" l="1"/>
  <c r="F330" i="1"/>
  <c r="E297" i="1"/>
  <c r="E198" i="1"/>
  <c r="E396" i="1"/>
  <c r="F403" i="1"/>
  <c r="F181" i="1"/>
  <c r="G425" i="1"/>
  <c r="G83" i="1"/>
  <c r="G11" i="1"/>
  <c r="G14" i="1" s="1"/>
  <c r="E142" i="1"/>
  <c r="G148" i="1"/>
  <c r="E536" i="1"/>
  <c r="E83" i="1"/>
  <c r="E96" i="1"/>
  <c r="E248" i="1"/>
  <c r="F31" i="1"/>
  <c r="G217" i="1"/>
  <c r="G314" i="1"/>
  <c r="F304" i="1"/>
  <c r="F396" i="1"/>
  <c r="F525" i="1"/>
  <c r="F536" i="1"/>
  <c r="E31" i="1"/>
  <c r="F248" i="1"/>
  <c r="E289" i="1"/>
  <c r="F289" i="1"/>
  <c r="G347" i="1"/>
  <c r="E403" i="1"/>
  <c r="E440" i="1"/>
  <c r="E512" i="1"/>
  <c r="F43" i="1"/>
  <c r="E76" i="1"/>
  <c r="E225" i="1"/>
  <c r="G331" i="1"/>
  <c r="E574" i="1"/>
  <c r="E181" i="1"/>
  <c r="E315" i="1"/>
  <c r="E258" i="1"/>
  <c r="F425" i="1"/>
  <c r="F382" i="1"/>
  <c r="E11" i="1"/>
  <c r="E14" i="1" s="1"/>
  <c r="E12" i="1"/>
  <c r="F11" i="1"/>
  <c r="F14" i="1" s="1"/>
  <c r="F12" i="1"/>
  <c r="G44" i="1"/>
  <c r="G20" i="1"/>
  <c r="G609" i="1"/>
  <c r="G612" i="1" s="1"/>
  <c r="G611" i="1"/>
  <c r="F128" i="1"/>
  <c r="F249" i="1"/>
  <c r="F211" i="1"/>
  <c r="F537" i="1"/>
  <c r="F545" i="1"/>
  <c r="F575" i="1" s="1"/>
  <c r="F574" i="1"/>
  <c r="E611" i="1"/>
  <c r="F331" i="1"/>
  <c r="E44" i="1"/>
  <c r="E425" i="1"/>
  <c r="E20" i="1"/>
  <c r="E43" i="1"/>
  <c r="F182" i="1"/>
  <c r="F142" i="1"/>
  <c r="E148" i="1"/>
  <c r="E183" i="1" s="1"/>
  <c r="F148" i="1"/>
  <c r="E217" i="1"/>
  <c r="F217" i="1"/>
  <c r="G248" i="1"/>
  <c r="G304" i="1"/>
  <c r="E314" i="1"/>
  <c r="G330" i="1"/>
  <c r="G364" i="1"/>
  <c r="E389" i="1"/>
  <c r="F389" i="1"/>
  <c r="E495" i="1"/>
  <c r="F495" i="1"/>
  <c r="F512" i="1"/>
  <c r="E525" i="1"/>
  <c r="E37" i="1"/>
  <c r="G43" i="1"/>
  <c r="E65" i="1"/>
  <c r="E84" i="1" s="1"/>
  <c r="F83" i="1"/>
  <c r="G128" i="1"/>
  <c r="E105" i="1"/>
  <c r="G142" i="1"/>
  <c r="E164" i="1"/>
  <c r="F164" i="1"/>
  <c r="F297" i="1"/>
  <c r="E363" i="1"/>
  <c r="G512" i="1"/>
  <c r="G536" i="1"/>
  <c r="E538" i="1"/>
  <c r="E610" i="1"/>
  <c r="E598" i="1"/>
  <c r="E612" i="1" s="1"/>
  <c r="E575" i="1"/>
  <c r="E573" i="1"/>
  <c r="E565" i="1"/>
  <c r="G575" i="1"/>
  <c r="E82" i="1"/>
  <c r="G136" i="1"/>
  <c r="G182" i="1"/>
  <c r="E250" i="1"/>
  <c r="G365" i="1"/>
  <c r="F347" i="1"/>
  <c r="F365" i="1" s="1"/>
  <c r="F363" i="1"/>
  <c r="G426" i="1"/>
  <c r="F538" i="1"/>
  <c r="F104" i="1"/>
  <c r="F96" i="1"/>
  <c r="F105" i="1" s="1"/>
  <c r="E25" i="1"/>
  <c r="E426" i="1"/>
  <c r="E372" i="1"/>
  <c r="G495" i="1"/>
  <c r="G537" i="1"/>
  <c r="F52" i="1"/>
  <c r="F82" i="1"/>
  <c r="E129" i="1"/>
  <c r="E117" i="1"/>
  <c r="E130" i="1" s="1"/>
  <c r="E128" i="1"/>
  <c r="F250" i="1"/>
  <c r="F372" i="1"/>
  <c r="F426" i="1"/>
  <c r="F612" i="1"/>
  <c r="F611" i="1"/>
  <c r="G610" i="1"/>
  <c r="G249" i="1"/>
  <c r="F314" i="1"/>
  <c r="E364" i="1"/>
  <c r="F364" i="1"/>
  <c r="G573" i="1"/>
  <c r="G164" i="1"/>
  <c r="G198" i="1"/>
  <c r="E249" i="1"/>
  <c r="G315" i="1"/>
  <c r="E330" i="1"/>
  <c r="G363" i="1"/>
  <c r="E537" i="1"/>
  <c r="F573" i="1"/>
  <c r="F610" i="1"/>
  <c r="F37" i="1"/>
  <c r="F76" i="1"/>
  <c r="F117" i="1"/>
  <c r="F130" i="1" s="1"/>
  <c r="G129" i="1"/>
  <c r="E182" i="1"/>
  <c r="G52" i="1"/>
  <c r="F44" i="1"/>
  <c r="F129" i="1"/>
  <c r="F198" i="1"/>
  <c r="G250" i="1"/>
  <c r="F315" i="1"/>
  <c r="E347" i="1"/>
  <c r="E365" i="1" s="1"/>
  <c r="E382" i="1"/>
  <c r="G396" i="1"/>
  <c r="G538" i="1"/>
  <c r="G574" i="1"/>
  <c r="G525" i="1"/>
  <c r="G440" i="1"/>
  <c r="G403" i="1"/>
  <c r="G389" i="1"/>
  <c r="G297" i="1"/>
  <c r="G289" i="1"/>
  <c r="G225" i="1"/>
  <c r="G181" i="1"/>
  <c r="G104" i="1"/>
  <c r="G117" i="1"/>
  <c r="G130" i="1" s="1"/>
  <c r="E104" i="1"/>
  <c r="G96" i="1"/>
  <c r="G105" i="1" s="1"/>
  <c r="E103" i="1"/>
  <c r="F103" i="1"/>
  <c r="G103" i="1"/>
  <c r="G76" i="1"/>
  <c r="G82" i="1"/>
  <c r="G65" i="1"/>
  <c r="G37" i="1"/>
  <c r="G31" i="1"/>
  <c r="F316" i="1" l="1"/>
  <c r="F539" i="1"/>
  <c r="E45" i="1"/>
  <c r="E251" i="1"/>
  <c r="E539" i="1"/>
  <c r="G45" i="1"/>
  <c r="F183" i="1"/>
  <c r="G613" i="1"/>
  <c r="E613" i="1"/>
  <c r="F251" i="1"/>
  <c r="F45" i="1"/>
  <c r="F427" i="1"/>
  <c r="E316" i="1"/>
  <c r="G427" i="1"/>
  <c r="G614" i="1"/>
  <c r="E614" i="1"/>
  <c r="G316" i="1"/>
  <c r="G539" i="1"/>
  <c r="F613" i="1"/>
  <c r="E427" i="1"/>
  <c r="F614" i="1"/>
  <c r="G251" i="1"/>
  <c r="F84" i="1"/>
  <c r="G183" i="1"/>
  <c r="G84" i="1"/>
  <c r="E615" i="1" l="1"/>
  <c r="F615" i="1"/>
  <c r="G615" i="1"/>
</calcChain>
</file>

<file path=xl/sharedStrings.xml><?xml version="1.0" encoding="utf-8"?>
<sst xmlns="http://schemas.openxmlformats.org/spreadsheetml/2006/main" count="2807" uniqueCount="575">
  <si>
    <t>Číslo žádosti</t>
  </si>
  <si>
    <t>Název projektu</t>
  </si>
  <si>
    <t>Celkové náklady</t>
  </si>
  <si>
    <t xml:space="preserve">Požadavek na dotaci </t>
  </si>
  <si>
    <t>Návrh dotace</t>
  </si>
  <si>
    <t>Bodové hodnocení kraje</t>
  </si>
  <si>
    <t>Body Komise MV</t>
  </si>
  <si>
    <t>Přítomno</t>
  </si>
  <si>
    <t>Pro</t>
  </si>
  <si>
    <t>Proti</t>
  </si>
  <si>
    <t>Zdržel se</t>
  </si>
  <si>
    <t>Obec Praha</t>
  </si>
  <si>
    <t>MV-PK1-2023-00051</t>
  </si>
  <si>
    <t>Městská část Praha 3 - Rozšíření městského kamerového dohlížecího systému - 2023</t>
  </si>
  <si>
    <t/>
  </si>
  <si>
    <t>MV-PK1-2023-00015</t>
  </si>
  <si>
    <t>Praha 19 - Kamerový bod Herlíkovická</t>
  </si>
  <si>
    <t>INVESTICE celkem</t>
  </si>
  <si>
    <t>NEINVESTICE celkem</t>
  </si>
  <si>
    <t>Obec Praha celkem</t>
  </si>
  <si>
    <t>Kraj Jihočeský</t>
  </si>
  <si>
    <t>Obec České Budějovice</t>
  </si>
  <si>
    <t>MV-PK2-2023-00038</t>
  </si>
  <si>
    <t>„České Budějovice – Asistent prevence kriminality – 2023“</t>
  </si>
  <si>
    <t>Obec České Budějovice celkem</t>
  </si>
  <si>
    <t>Obec Český Krumlov</t>
  </si>
  <si>
    <t>MV-PK1-2023-00045</t>
  </si>
  <si>
    <t>Český Krumlov - rozšíření a modernizace MKDS - 2023</t>
  </si>
  <si>
    <t>Obec Český Krumlov celkem</t>
  </si>
  <si>
    <t>Obec Strakonice</t>
  </si>
  <si>
    <t>MV-PK1-2023-00041</t>
  </si>
  <si>
    <t>Rozšíření kamerového systému</t>
  </si>
  <si>
    <t>MV-PK2-2023-00039</t>
  </si>
  <si>
    <t>Strakonice - Asistent prevence kriminality 2023</t>
  </si>
  <si>
    <t>Obec Strakonice celkem</t>
  </si>
  <si>
    <t>Obec Vimperk</t>
  </si>
  <si>
    <t>MV-PK2-2023-00107</t>
  </si>
  <si>
    <t>Vimperk - forenzní identifikační značení jízdních kol, kompenzačních pomůcek a mobiliáře - 2023</t>
  </si>
  <si>
    <t>MV-PK1-2023-00050</t>
  </si>
  <si>
    <t>Vimperk - modernizace MKDS - 2023</t>
  </si>
  <si>
    <t>Obec Vimperk celkem</t>
  </si>
  <si>
    <t>Obec Volary</t>
  </si>
  <si>
    <t>MV-PK2-2023-00014</t>
  </si>
  <si>
    <t>Volary-asistent prevence kriminality 2023</t>
  </si>
  <si>
    <t>Obec Volary celkem</t>
  </si>
  <si>
    <t>Kraj Jihočeský celkem</t>
  </si>
  <si>
    <t>Kraj Jihomoravský</t>
  </si>
  <si>
    <t>Obec Břeclav</t>
  </si>
  <si>
    <t>MV-PK2-2023-00003</t>
  </si>
  <si>
    <t>Břeclav – Forenzní identifikační značení 2023</t>
  </si>
  <si>
    <t>MV-PK1-2023-00002</t>
  </si>
  <si>
    <t>Břeclav – Modernizace MKDS – 2023</t>
  </si>
  <si>
    <t>Obec Břeclav celkem</t>
  </si>
  <si>
    <t>Obec Bučovice</t>
  </si>
  <si>
    <t>MV-PK1-2023-00037</t>
  </si>
  <si>
    <t>Bučovice - rozšíření městského kamerového dohledového systému 2023</t>
  </si>
  <si>
    <t>MV-PK1-2023-00056</t>
  </si>
  <si>
    <t>Obec Bučovice celkem</t>
  </si>
  <si>
    <t>Obec Hodonín</t>
  </si>
  <si>
    <t>MV-PK2-2023-00036</t>
  </si>
  <si>
    <t>Hodonín - Asistenti prevence kriminality - 2023</t>
  </si>
  <si>
    <t>MV-PK2-2023-00037</t>
  </si>
  <si>
    <t>Hodonín - Domovník-preventista - 2023</t>
  </si>
  <si>
    <t>MV-PK1-2023-00014</t>
  </si>
  <si>
    <t>Hodonín - Kamerový systém pro identifikaci RZ vozidel - 2023</t>
  </si>
  <si>
    <t>Obec Hodonín celkem</t>
  </si>
  <si>
    <t>Obec Mikulov</t>
  </si>
  <si>
    <t>MV-PK1-2023-00009</t>
  </si>
  <si>
    <t>Mikulov - implementace inteligentní analýza záznamu s navýšením kapacity hw 2023</t>
  </si>
  <si>
    <t>Obec Mikulov celkem</t>
  </si>
  <si>
    <t>Obec Veselí nad Moravou</t>
  </si>
  <si>
    <t>MV-PK1-2023-00034</t>
  </si>
  <si>
    <t>Veselí nad Moravou - Kamerový systém - 2023</t>
  </si>
  <si>
    <t>MV-PK2-2023-00076</t>
  </si>
  <si>
    <t>Veselí nad Moravou-domovník preventista-2023</t>
  </si>
  <si>
    <t>Obec Veselí nad Moravou celkem</t>
  </si>
  <si>
    <t>Obec Znojmo</t>
  </si>
  <si>
    <t>MV-PK1-2023-00021</t>
  </si>
  <si>
    <t>Znojmo-Modernizace MKDS 2023</t>
  </si>
  <si>
    <t>Obec Znojmo celkem</t>
  </si>
  <si>
    <t>Kraj Jihomoravský celkem</t>
  </si>
  <si>
    <t>Kraj Karlovarský</t>
  </si>
  <si>
    <t>Obec Cheb</t>
  </si>
  <si>
    <t>MV-PK1-2023-00011</t>
  </si>
  <si>
    <t>Svatý kříž - rozšíření městského kamerového dohlížecího systému</t>
  </si>
  <si>
    <t>Obec Cheb celkem</t>
  </si>
  <si>
    <t>Obec Karlovy Vary</t>
  </si>
  <si>
    <t>MV-PK2-2023-00025</t>
  </si>
  <si>
    <t>Karlovy Vary - asistent prevence kriminality - 2023</t>
  </si>
  <si>
    <t>MV-PK1-2023-00008</t>
  </si>
  <si>
    <t>Karlovy Vary -rozšíření MKDS - Mlýnská kolonáda - 2023</t>
  </si>
  <si>
    <t>Obec Karlovy Vary celkem</t>
  </si>
  <si>
    <t>Obec Rotava</t>
  </si>
  <si>
    <t>MV-PK2-2023-00103</t>
  </si>
  <si>
    <t>Rotava-Asistent prevence kriminality-2023</t>
  </si>
  <si>
    <t>MV-PK2-2023-00102</t>
  </si>
  <si>
    <t>Rotava-Domovník preventista-2023</t>
  </si>
  <si>
    <t>Obec Rotava celkem</t>
  </si>
  <si>
    <t>Kraj Karlovarský celkem</t>
  </si>
  <si>
    <t>Kraj Královéhradecký</t>
  </si>
  <si>
    <t>Královéhradecký kraj</t>
  </si>
  <si>
    <t>MV-PK2-2023-00105</t>
  </si>
  <si>
    <t>Královehradecký kraj– Analýza rizik kriminality související s návykovými látkami a behaviorálními závislostmi v Královehradeckém kraji v roce 2023</t>
  </si>
  <si>
    <t>Obec Královéhradecký celkem</t>
  </si>
  <si>
    <t>Obec Hradec Králové</t>
  </si>
  <si>
    <t>MV-PK2-2023-00091</t>
  </si>
  <si>
    <t>Hradec Králové - Asistent prevence kriminality - 2023</t>
  </si>
  <si>
    <t>MV-PK1-2023-00040</t>
  </si>
  <si>
    <t>Hradec Králové - Městský kamerový systém náměstí Svobody - 2023</t>
  </si>
  <si>
    <t>Obec Hradec Králové celkem</t>
  </si>
  <si>
    <t>Obec Jičín</t>
  </si>
  <si>
    <t>MV-PK1-2023-00055</t>
  </si>
  <si>
    <t>Jičín - rozšíření MKDS - 2023</t>
  </si>
  <si>
    <t>Obec Jičín celkem</t>
  </si>
  <si>
    <t>Obec Trutnov</t>
  </si>
  <si>
    <t>MV-PK1-2023-00010</t>
  </si>
  <si>
    <t>Trutnov - modernizace kamerového systému - 2023</t>
  </si>
  <si>
    <t>Obec Trutnov celkem</t>
  </si>
  <si>
    <t>Kraj Královéhradecký celkem</t>
  </si>
  <si>
    <t>Kraj Liberecký</t>
  </si>
  <si>
    <t>Obec Česká Lípa</t>
  </si>
  <si>
    <t>MV-PK2-2023-00022</t>
  </si>
  <si>
    <t>Česká Lípa - Asistent prevence kriminality 2023</t>
  </si>
  <si>
    <t>Obec Česká Lípa celkem</t>
  </si>
  <si>
    <t>Obec Hrádek nad Nisou</t>
  </si>
  <si>
    <t>MV-PK2-2023-00112</t>
  </si>
  <si>
    <t>Hrádek nad Nisou - Domovník - preventista - 2023</t>
  </si>
  <si>
    <t>MV-PK1-2023-00054</t>
  </si>
  <si>
    <t>Hrádek nad Nisou - Rozšíření MKDS ul. Žitavská a cyklostezka Trojzemí - 2023</t>
  </si>
  <si>
    <t>Obec Hrádek nad Nisou celkem</t>
  </si>
  <si>
    <t>Obec Jablonec nad Nisou</t>
  </si>
  <si>
    <t>MV-PK2-2023-00051</t>
  </si>
  <si>
    <t>Jablonec nad Nisou - Asistent prevence kriminality - 2023</t>
  </si>
  <si>
    <t>MV-PK1-2023-00022</t>
  </si>
  <si>
    <t>Jablonec nad Nisou - MKDS CAKV - 2023</t>
  </si>
  <si>
    <t>Obec Jablonec nad Nisou celkem</t>
  </si>
  <si>
    <t>Obec Liberec</t>
  </si>
  <si>
    <t>MV-PK1-2023-00033</t>
  </si>
  <si>
    <t>Liberec - rozšíření MKDS centrum II. - 2023</t>
  </si>
  <si>
    <t>Obec Liberec celkem</t>
  </si>
  <si>
    <t>Obec Nové Město pod Smrkem</t>
  </si>
  <si>
    <t>MV-PK2-2023-00113</t>
  </si>
  <si>
    <t>Nové Město pod Smrkem - Asistenti prevence kriminality - 2023</t>
  </si>
  <si>
    <t>Obec Nové Město pod Smrkem celkem</t>
  </si>
  <si>
    <t>Obec Ralsko</t>
  </si>
  <si>
    <t>MV-PK2-2023-00077</t>
  </si>
  <si>
    <t>Ralsko - Asistent prevence kriminality 2023</t>
  </si>
  <si>
    <t>MV-PK1-2023-00057</t>
  </si>
  <si>
    <t>Ralsko - Rozšíření  MKDS 2023</t>
  </si>
  <si>
    <t>Obec Ralsko celkem</t>
  </si>
  <si>
    <t>Obec Semily</t>
  </si>
  <si>
    <t>MV-PK1-2023-00036</t>
  </si>
  <si>
    <t>Semily - Rozšíření MKDS - 2023</t>
  </si>
  <si>
    <t>Obec Semily celkem</t>
  </si>
  <si>
    <t>Obec Smržovka</t>
  </si>
  <si>
    <t>MV-PK2-2023-00097</t>
  </si>
  <si>
    <t>Smržovka – asistent prevence kriminality 2023</t>
  </si>
  <si>
    <t>Obec Smržovka celkem</t>
  </si>
  <si>
    <t>Obec Tanvald</t>
  </si>
  <si>
    <t>MV-PK2-2023-00082</t>
  </si>
  <si>
    <t>Tanvald-Asistent prevence kriminality 2023</t>
  </si>
  <si>
    <t>MV-PK2-2023-00081</t>
  </si>
  <si>
    <t>Tanvald-Preventivní prázdninové programy v Majáku 2023</t>
  </si>
  <si>
    <t>Obec Tanvald celkem</t>
  </si>
  <si>
    <t>Kraj Liberecký celkem</t>
  </si>
  <si>
    <t>Kraj Moravskoslezský</t>
  </si>
  <si>
    <t>Obec Bruntál</t>
  </si>
  <si>
    <t>MV-PK2-2023-00046</t>
  </si>
  <si>
    <t>Bruntál - Forenzní identifikační značení syntetickou DNA - 2023</t>
  </si>
  <si>
    <t>Obec Bruntál celkem</t>
  </si>
  <si>
    <t>Obec Frenštát pod Radhoštěm</t>
  </si>
  <si>
    <t>MV-PK2-2023-00104</t>
  </si>
  <si>
    <t>Frenštát p.R. - asistent prevence kriminality - 2023</t>
  </si>
  <si>
    <t>MV-PK1-2023-00047</t>
  </si>
  <si>
    <t>Frenštát p.R. - oplocení pozemku města s hřištěm Záhuní - 2023</t>
  </si>
  <si>
    <t>MV-PK1-2023-00046</t>
  </si>
  <si>
    <t>Frenštát p.R. - osvětlení autobusových zastávek - 2023</t>
  </si>
  <si>
    <t>MV-PK1-2023-00044</t>
  </si>
  <si>
    <t>Frenštát p.R. - rozšíření MKDS - 2023</t>
  </si>
  <si>
    <t>MV-PK1-2023-00048</t>
  </si>
  <si>
    <t>Frenštát p.R. - skateplaza Dačevo - 2023</t>
  </si>
  <si>
    <t>Obec Frenštát pod Radhoštěm celkem</t>
  </si>
  <si>
    <t>Obec Havířov</t>
  </si>
  <si>
    <t>MV-PK2-2023-00017</t>
  </si>
  <si>
    <t>Havířov – Efektivní práce s ohroženými dětmi a jejich rodinami – Kybernetická kriminalita páchána dětmi a na dětech</t>
  </si>
  <si>
    <t>MV-PK2-2023-00016</t>
  </si>
  <si>
    <t>Havířov - Forenzní značení jízdních kol a kompenzačních pomůcek</t>
  </si>
  <si>
    <t>MV-PK2-2023-00021</t>
  </si>
  <si>
    <t>Havířov – Sociálně psychologický výcvik pro rodiče s dětmi 2023</t>
  </si>
  <si>
    <t>MV-PK2-2023-00015</t>
  </si>
  <si>
    <t>Havířov – Ženy, naučte se bránit – 2. stupeň</t>
  </si>
  <si>
    <t>Obec Havířov celkem</t>
  </si>
  <si>
    <t>Obec Jablunkov</t>
  </si>
  <si>
    <t>MV-PK1-2023-00005</t>
  </si>
  <si>
    <t>Jablunkov-Rozšíření a modernizace MKDS-2023</t>
  </si>
  <si>
    <t>Obec Jablunkov celkem</t>
  </si>
  <si>
    <t>Obec Karviná</t>
  </si>
  <si>
    <t>MV-PK2-2023-00050</t>
  </si>
  <si>
    <t>Karviná – Asistent prevence kriminality - 2023</t>
  </si>
  <si>
    <t>MV-PK1-2023-00019</t>
  </si>
  <si>
    <t>Karviná - Rozvoj MKDS - 2023</t>
  </si>
  <si>
    <t>Obec Karviná celkem</t>
  </si>
  <si>
    <t>Obec Krnov</t>
  </si>
  <si>
    <t>MV-PK2-2023-00044</t>
  </si>
  <si>
    <t>Krnov - Forenzní značení jízdních kol a kompenzačních pomůcek - 2022</t>
  </si>
  <si>
    <t>MV-PK1-2023-00017</t>
  </si>
  <si>
    <t>Krnov - Modernizace kamerového bodu MKDS Bruntálská - 2023</t>
  </si>
  <si>
    <t>MV-PK2-2023-00042</t>
  </si>
  <si>
    <t>Krnov - Senior linka - 2023</t>
  </si>
  <si>
    <t>MV-PK2-2023-00043</t>
  </si>
  <si>
    <t>Krnov - Vzdělávání aktérů prevence kriminality - 2023</t>
  </si>
  <si>
    <t>Obec Krnov celkem</t>
  </si>
  <si>
    <t>Obec Opava</t>
  </si>
  <si>
    <t>MV-PK1-2023-00032</t>
  </si>
  <si>
    <t>Opava - Zefektivnění a rozšíření MKDS VIII. etapa - 2023</t>
  </si>
  <si>
    <t>Obec Opava celkem</t>
  </si>
  <si>
    <t>Obec Osoblaha</t>
  </si>
  <si>
    <t>MV-PK2-2023-00031</t>
  </si>
  <si>
    <t>Osoblaha - Asistenti prevence kriminality 2023</t>
  </si>
  <si>
    <t>Obec Osoblaha celkem</t>
  </si>
  <si>
    <t>Obec Ostrava</t>
  </si>
  <si>
    <t>MV-PK2-2023-00068</t>
  </si>
  <si>
    <t>Ostrava – Národní dny prevence - 2023</t>
  </si>
  <si>
    <t>MV-PK2-2023-00067</t>
  </si>
  <si>
    <t>Ostrava – Senior posel prevence – 2023</t>
  </si>
  <si>
    <t>MV-PK2-2023-00065</t>
  </si>
  <si>
    <t>Ostrava – Značení syntetickou DNA – 2023</t>
  </si>
  <si>
    <t>Obec Ostrava celkem</t>
  </si>
  <si>
    <t>Obec Šenov</t>
  </si>
  <si>
    <t>MV-PK2-2023-00080</t>
  </si>
  <si>
    <t>Šenov – Forenzní značení kol - 2023</t>
  </si>
  <si>
    <t>MV-PK1-2023-00035</t>
  </si>
  <si>
    <t>Šenov – rozvoj MKDS - 2023</t>
  </si>
  <si>
    <t>Obec Šenov celkem</t>
  </si>
  <si>
    <t>Kraj Moravskoslezský celkem</t>
  </si>
  <si>
    <t>Kraj Olomoucký</t>
  </si>
  <si>
    <t>Olomoucký kraj</t>
  </si>
  <si>
    <t>MV-PK2-2023-00020</t>
  </si>
  <si>
    <t>Olomoucký kraj - Osvětová kampaň Prokoukl to! A ty? - 2023</t>
  </si>
  <si>
    <t>MV-PK2-2023-00019</t>
  </si>
  <si>
    <t>Olomoucký kraj - Podpora prevence kriminality v kraji - 2023</t>
  </si>
  <si>
    <t>Obec Olomoucký celkem</t>
  </si>
  <si>
    <t>Obec Hanušovice</t>
  </si>
  <si>
    <t>MV-PK2-2023-00089</t>
  </si>
  <si>
    <t>Hanušovice – Asistenti prevence kriminality - 2023</t>
  </si>
  <si>
    <t>Obec Hanušovice celkem</t>
  </si>
  <si>
    <t>Obec Hranice</t>
  </si>
  <si>
    <t>MV-PK2-2023-00018</t>
  </si>
  <si>
    <t>Hranice - Asistenti prevence kriminality - 2023</t>
  </si>
  <si>
    <t>Obec Hranice celkem</t>
  </si>
  <si>
    <t>Obec Jeseník</t>
  </si>
  <si>
    <t>MV-PK2-2023-00111</t>
  </si>
  <si>
    <t>Asistenti prevence kriminality Jeseník 2023</t>
  </si>
  <si>
    <t>Obec Jeseník celkem</t>
  </si>
  <si>
    <t>Obec Lipník nad Bečvou</t>
  </si>
  <si>
    <t>MV-PK2-2023-00002</t>
  </si>
  <si>
    <t>Lipník nad Bečvou - Asistent prevence kriminality 2023</t>
  </si>
  <si>
    <t>Obec Lipník nad Bečvou celkem</t>
  </si>
  <si>
    <t>Obec Moravský Beroun</t>
  </si>
  <si>
    <t>MV-PK2-2023-00094</t>
  </si>
  <si>
    <t>Moravský Beroun - Asistent prevence kriminality - 2023</t>
  </si>
  <si>
    <t>Obec Moravský Beroun celkem</t>
  </si>
  <si>
    <t>Obec Olomouc</t>
  </si>
  <si>
    <t>MV-PK1-2023-00028</t>
  </si>
  <si>
    <t>Olomouc – modernizace MKDS - 2023</t>
  </si>
  <si>
    <t>MV-PK2-2023-00066</t>
  </si>
  <si>
    <t>Olomouc – Profesionální řešení případů Online poradny centra PRVOK - 2023</t>
  </si>
  <si>
    <t>Obec Olomouc celkem</t>
  </si>
  <si>
    <t>Obec Prostějov</t>
  </si>
  <si>
    <t>MV-PK2-2023-00011</t>
  </si>
  <si>
    <t>Prostějov - Forenzní značení jízdních kol a invalidních vozíků syntetickou DNA vč. pořízení reklamních bannerů - VII. etapa - 2023</t>
  </si>
  <si>
    <t>MV-PK2-2023-00079</t>
  </si>
  <si>
    <t>Prostějov - Návazné pobyty pro děti - 2023</t>
  </si>
  <si>
    <t>MV-PK1-2023-00003</t>
  </si>
  <si>
    <t>Prostějov - Reprodukce MKDS a rozšíření počtu mobilních kamer - 2023</t>
  </si>
  <si>
    <t>MV-PK1-2023-00004</t>
  </si>
  <si>
    <t>Prostějov - Rozšíření funkcionality softwaru MKDS - 2023</t>
  </si>
  <si>
    <t>Obec Prostějov celkem</t>
  </si>
  <si>
    <t>Obec Přerov</t>
  </si>
  <si>
    <t>MV-PK2-2023-00099</t>
  </si>
  <si>
    <t>Přerov - asistent prevence kriminality - 2023</t>
  </si>
  <si>
    <t>MV-PK2-2023-00100</t>
  </si>
  <si>
    <t>Přerov - domovník - preventista - 2023</t>
  </si>
  <si>
    <t>MV-PK1-2023-00042</t>
  </si>
  <si>
    <t>Přerov - rozšíření MKDS - 2023</t>
  </si>
  <si>
    <t>Obec Přerov celkem</t>
  </si>
  <si>
    <t>Obec Šumperk</t>
  </si>
  <si>
    <t>MV-PK2-2023-00073</t>
  </si>
  <si>
    <t>Šumperk – individuální prevence kriminality – resocializační proces – 2023 (5/5)</t>
  </si>
  <si>
    <t>MV-PK2-2023-00070</t>
  </si>
  <si>
    <t>Šumperk – Komplexní péče o děti, které mají potíže se zvládáním vzteku - 2023 (2/5)</t>
  </si>
  <si>
    <t>MV-PK2-2023-00069</t>
  </si>
  <si>
    <t>Šumperk – Krizová intervence a včasná psychologická podpora ohrožených rodin – 2023 (1/5)</t>
  </si>
  <si>
    <t>MV-PK2-2023-00071</t>
  </si>
  <si>
    <t>Šumperk – Prázdninový pobyt – 2023 (3/5)</t>
  </si>
  <si>
    <t>MV-PK2-2023-00072</t>
  </si>
  <si>
    <t>Šumperk – Učíme s nenudit, učíme se rozvíjet – 2023 (4/5)</t>
  </si>
  <si>
    <t>Obec Šumperk celkem</t>
  </si>
  <si>
    <t>Kraj Olomoucký celkem</t>
  </si>
  <si>
    <t>Kraj Pardubický</t>
  </si>
  <si>
    <t>Obec Česká Třebová</t>
  </si>
  <si>
    <t>MV-PK2-2023-00048</t>
  </si>
  <si>
    <t>Česká Třebová - APK - 2023</t>
  </si>
  <si>
    <t>MV-PK2-2023-00047</t>
  </si>
  <si>
    <t>Česká Třebová - Trávení volného času a prevence kriminality dětí sídliště Borek - 2023</t>
  </si>
  <si>
    <t>Obec Česká Třebová celkem</t>
  </si>
  <si>
    <t>Obec Vysoké Mýto</t>
  </si>
  <si>
    <t>MV-PK2-2023-00062</t>
  </si>
  <si>
    <t>Vysoké Mýto - Asistenti prevence kriminality - 2023</t>
  </si>
  <si>
    <t>Obec Vysoké Mýto celkem</t>
  </si>
  <si>
    <t>Kraj Pardubický celkem</t>
  </si>
  <si>
    <t>Kraj Plzeňský</t>
  </si>
  <si>
    <t>Plzeňský kraj</t>
  </si>
  <si>
    <t>MV-PK2-2023-00006</t>
  </si>
  <si>
    <t>Plzeňský kraj - Daleko hleď - 2023</t>
  </si>
  <si>
    <t>MV-PK2-2023-00005</t>
  </si>
  <si>
    <t>Plzeňský kraj - Kraje pro bezpečný internet - on-line kvízy X. - 2023</t>
  </si>
  <si>
    <t>Obec Plzeňský celkem</t>
  </si>
  <si>
    <t>Obec Plzeň</t>
  </si>
  <si>
    <t>MV-PK2-2023-00087</t>
  </si>
  <si>
    <t>Plzeň – Asistent prevence kriminality - 2023</t>
  </si>
  <si>
    <t>MV-PK2-2023-00085</t>
  </si>
  <si>
    <t>Plzeň – I prevence může být legrace IV. - 2023</t>
  </si>
  <si>
    <t>MV-PK2-2023-00086</t>
  </si>
  <si>
    <t>Plzeň – Letní dětský tábor s MP - 2023</t>
  </si>
  <si>
    <t>MV-PK1-2023-00039</t>
  </si>
  <si>
    <t>Plzeň – Rozšíření MKDS v rizikových lokalitách města Plzeň - 2023</t>
  </si>
  <si>
    <t>MV-PK2-2023-00088</t>
  </si>
  <si>
    <t>Plzeň – TEP – probační a resocializační program NABOSO – 2023</t>
  </si>
  <si>
    <t>Obec Plzeň celkem</t>
  </si>
  <si>
    <t>Obec Přeštice</t>
  </si>
  <si>
    <t>MV-PK2-2023-00030</t>
  </si>
  <si>
    <t>Přeštice – Asistent prevence kriminality - 2023</t>
  </si>
  <si>
    <t>Obec Přeštice celkem</t>
  </si>
  <si>
    <t>Obec Stříbro</t>
  </si>
  <si>
    <t>MV-PK2-2023-00004</t>
  </si>
  <si>
    <t>MĚSTO STŘÍBRO - BEZPEČNOSTNÍ DOBROVOLNÍK 2023</t>
  </si>
  <si>
    <t>Obec Stříbro celkem</t>
  </si>
  <si>
    <t>Obec Tachov</t>
  </si>
  <si>
    <t>MV-PK1-2023-00018</t>
  </si>
  <si>
    <t>Tachov - pořízení kamerového bodu Školní ulice - 2023</t>
  </si>
  <si>
    <t>Obec Tachov celkem</t>
  </si>
  <si>
    <t>Kraj Plzeňský celkem</t>
  </si>
  <si>
    <t>Kraj Středočeský</t>
  </si>
  <si>
    <t>Středočeský kraj</t>
  </si>
  <si>
    <t>MV-PK2-2023-00093</t>
  </si>
  <si>
    <t>Středočeský kraj – „Resocializace recidivistů na území Středočeského kraje - 2023</t>
  </si>
  <si>
    <t>MV-PK2-2023-00092</t>
  </si>
  <si>
    <t>Středočeský kraj – Podpora prevence kriminality v kraji - 2023</t>
  </si>
  <si>
    <t>Obec Středočeský celkem</t>
  </si>
  <si>
    <t>Obec Dobříš</t>
  </si>
  <si>
    <t>MV-PK2-2023-00074</t>
  </si>
  <si>
    <t>Dobříš - Příměstský tábor pro děti ze znevýhodněného prostředí - 2023</t>
  </si>
  <si>
    <t>Obec Dobříš celkem</t>
  </si>
  <si>
    <t>Obec Hořovice</t>
  </si>
  <si>
    <t>MV-PK1-2023-00029</t>
  </si>
  <si>
    <t>Hořovice - Obnova MKDS - 2023</t>
  </si>
  <si>
    <t>Obec Hořovice celkem</t>
  </si>
  <si>
    <t>Obec Kladno</t>
  </si>
  <si>
    <t>MV-PK2-2023-00055</t>
  </si>
  <si>
    <t>Kladno - Asistenti prevence kriminality - 2023</t>
  </si>
  <si>
    <t>MV-PK2-2023-00053</t>
  </si>
  <si>
    <t>Kladno - FIZM - 2023</t>
  </si>
  <si>
    <t>MV-PK1-2023-00024</t>
  </si>
  <si>
    <t>Kladno - Rozšíření MKDS - 2023</t>
  </si>
  <si>
    <t>Obec Kladno celkem</t>
  </si>
  <si>
    <t>Obec Kolín</t>
  </si>
  <si>
    <t>MV-PK2-2023-00032</t>
  </si>
  <si>
    <t>KOLÍN - Asistenti prevence kriminality - 2023</t>
  </si>
  <si>
    <t>MV-PK2-2023-00035</t>
  </si>
  <si>
    <t>Kolín – Fixpoint - 2023</t>
  </si>
  <si>
    <t>MV-PK1-2023-00013</t>
  </si>
  <si>
    <t>Kolín - Modernizace kamerového systému 2023</t>
  </si>
  <si>
    <t>Obec Kolín celkem</t>
  </si>
  <si>
    <t>Obec Kralupy nad Vltavou</t>
  </si>
  <si>
    <t>MV-PK2-2023-00057</t>
  </si>
  <si>
    <t>Kralupy nad Vltavou - Asistent prevence kriminality - 2023</t>
  </si>
  <si>
    <t>MV-PK1-2023-00027</t>
  </si>
  <si>
    <t>Kralupy nad Vltavou - Rozšíření MKDS - 2023</t>
  </si>
  <si>
    <t>MV-PK2-2023-00056</t>
  </si>
  <si>
    <t>Kralupy nad Vltavou - Společně proti kriminalitě - 2023</t>
  </si>
  <si>
    <t>Obec Kralupy nad Vltavou celkem</t>
  </si>
  <si>
    <t>Obec Mníšek pod Brdy</t>
  </si>
  <si>
    <t>MV-PK1-2023-00049</t>
  </si>
  <si>
    <t>Modernizace MKDS – Mníšek pod Brdy</t>
  </si>
  <si>
    <t>Obec Mníšek pod Brdy celkem</t>
  </si>
  <si>
    <t>Obec Nové Strašecí</t>
  </si>
  <si>
    <t>MV-PK1-2023-00053</t>
  </si>
  <si>
    <t>Nové Strašecí - Rozšíření městského kamerového systému</t>
  </si>
  <si>
    <t>Obec Nové Strašecí celkem</t>
  </si>
  <si>
    <t>Obec Příbram</t>
  </si>
  <si>
    <t>MV-PK2-2023-00009</t>
  </si>
  <si>
    <t>Příbram - Cestou Sdílení - 2023</t>
  </si>
  <si>
    <t>MV-PK2-2023-00010</t>
  </si>
  <si>
    <t>Příbram - Terapeutický pobyt pro děti s rizikovým chováním - 2023</t>
  </si>
  <si>
    <t>Obec Příbram celkem</t>
  </si>
  <si>
    <t>Obec Slaný</t>
  </si>
  <si>
    <t>MV-PK1-2023-00001</t>
  </si>
  <si>
    <t>Slaný – Kamerový bod Na Dolíkách 504 – 2023</t>
  </si>
  <si>
    <t>Obec Slaný celkem</t>
  </si>
  <si>
    <t>Kraj Středočeský celkem</t>
  </si>
  <si>
    <t>Kraj Ústecký</t>
  </si>
  <si>
    <t>Ústecký kraj</t>
  </si>
  <si>
    <t>MV-PK2-2023-00058</t>
  </si>
  <si>
    <t>Ústecký kraj – Podpora prevence kriminality v kraji – 2023</t>
  </si>
  <si>
    <t>Obec Ústecký celkem</t>
  </si>
  <si>
    <t>Obec Bílina</t>
  </si>
  <si>
    <t>MV-PK2-2023-00060</t>
  </si>
  <si>
    <t>Bílina – Asistenti prevence kriminality – 2023</t>
  </si>
  <si>
    <t>MV-PK1-2023-00026</t>
  </si>
  <si>
    <t>Bílina – Reprodukce MKDS – 2023</t>
  </si>
  <si>
    <t>MV-PK2-2023-00061</t>
  </si>
  <si>
    <t>Bílina – Víkendové pobyty OSPOD – 2023</t>
  </si>
  <si>
    <t>Obec Bílina celkem</t>
  </si>
  <si>
    <t>Obec Česká Kamenice</t>
  </si>
  <si>
    <t>MV-PK1-2023-00052</t>
  </si>
  <si>
    <t>Česká Kamenice - Rozšíření kamerového systému - 2023</t>
  </si>
  <si>
    <t>Obec Česká Kamenice celkem</t>
  </si>
  <si>
    <t>Obec Dolní Poustevna</t>
  </si>
  <si>
    <t>MV-PK2-2023-00012</t>
  </si>
  <si>
    <t>Dolní Poustevna - Asistenti prevence kriminality - 2023</t>
  </si>
  <si>
    <t>Obec Dolní Poustevna celkem</t>
  </si>
  <si>
    <t>Obec Dubí</t>
  </si>
  <si>
    <t>MV-PK2-2023-00008</t>
  </si>
  <si>
    <t>Dubí-asistent prevence kriminality-2023</t>
  </si>
  <si>
    <t>Obec Dubí celkem</t>
  </si>
  <si>
    <t>Obec Jirkov</t>
  </si>
  <si>
    <t>MV-PK2-2023-00034</t>
  </si>
  <si>
    <t>Jirkov - V kolektivu bez agrese a šikany - 2023</t>
  </si>
  <si>
    <t>MV-PK2-2023-00033</t>
  </si>
  <si>
    <t>Jirkov - Zapoj se a sportuj - 2023</t>
  </si>
  <si>
    <t>Obec Jirkov celkem</t>
  </si>
  <si>
    <t>Obec Kadaň</t>
  </si>
  <si>
    <t>MV-PK2-2023-00098</t>
  </si>
  <si>
    <t>Kadaň - Pouliční liga - 2023</t>
  </si>
  <si>
    <t>MV-PK2-2023-00096</t>
  </si>
  <si>
    <t>Kadaň - Preventivní pobyt - 2023</t>
  </si>
  <si>
    <t>MV-PK2-2023-00095</t>
  </si>
  <si>
    <t>Kadaň - Víkendový pobyt - 2023</t>
  </si>
  <si>
    <t>Obec Kadaň celkem</t>
  </si>
  <si>
    <t>Obec Krásná Lípa</t>
  </si>
  <si>
    <t>MV-PK2-2023-00007</t>
  </si>
  <si>
    <t>Krásná Lípa - asistent prevence kriminality 2023</t>
  </si>
  <si>
    <t>Obec Krásná Lípa celkem</t>
  </si>
  <si>
    <t>Obec Litoměřice</t>
  </si>
  <si>
    <t>MV-PK2-2023-00024</t>
  </si>
  <si>
    <t>Litoměřice - preventivně výchovný pobyt pro děti procházející evidencí OSPOD, Litoměřice Bezpečné léto 2023</t>
  </si>
  <si>
    <t>Obec Litoměřice celkem</t>
  </si>
  <si>
    <t>Obec Louny</t>
  </si>
  <si>
    <t>MV-PK2-2023-00041</t>
  </si>
  <si>
    <t>Louny_Šance_2023</t>
  </si>
  <si>
    <t>MV-PK2-2023-00040</t>
  </si>
  <si>
    <t>Louny_terapeuticko_vzdělávací pobyt ohrožených rodin_TVP_2003</t>
  </si>
  <si>
    <t>Obec Louny celkem</t>
  </si>
  <si>
    <t>Obec Mikulášovice</t>
  </si>
  <si>
    <t>MV-PK2-2023-00075</t>
  </si>
  <si>
    <t>Mikulášovice - Asistent prevence kriminality - 2023</t>
  </si>
  <si>
    <t>Obec Mikulášovice celkem</t>
  </si>
  <si>
    <t>Obec Most</t>
  </si>
  <si>
    <t>MV-PK2-2023-00049</t>
  </si>
  <si>
    <t>Most – asistenti prevence kriminality 2023</t>
  </si>
  <si>
    <t>MV-PK1-2023-00020</t>
  </si>
  <si>
    <t>Most – vybavení dohledového a analytického střediska městské policie - 2023</t>
  </si>
  <si>
    <t>Obec Most celkem</t>
  </si>
  <si>
    <t>Obec Obrnice</t>
  </si>
  <si>
    <t>MV-PK2-2023-00090</t>
  </si>
  <si>
    <t>Obrnice - Příměstský tábor 2023</t>
  </si>
  <si>
    <t>Obec Obrnice celkem</t>
  </si>
  <si>
    <t>Obec Rumburk</t>
  </si>
  <si>
    <t>MV-PK2-2023-00083</t>
  </si>
  <si>
    <t>Rumburk - Asistenti prevence kriminality 2023</t>
  </si>
  <si>
    <t>MV-PK2-2023-00084</t>
  </si>
  <si>
    <t>Rumburk - Víkendové pobyty 2023</t>
  </si>
  <si>
    <t>Obec Rumburk celkem</t>
  </si>
  <si>
    <t>Obec Šluknov</t>
  </si>
  <si>
    <t>MV-PK2-2023-00078</t>
  </si>
  <si>
    <t>Šluknov - Asistent prevence kriminality - 2023</t>
  </si>
  <si>
    <t>MV-PK1-2023-00043</t>
  </si>
  <si>
    <t>Šluknov – Osvětlení rizikových míst – lokalita Garáže – 2023</t>
  </si>
  <si>
    <t>Obec Šluknov celkem</t>
  </si>
  <si>
    <t>Obec Terezín</t>
  </si>
  <si>
    <t>MV-PK1-2023-00038</t>
  </si>
  <si>
    <t>Terezín - "Rozšíření kamerového systému - 2023"</t>
  </si>
  <si>
    <t>Obec Terezín celkem</t>
  </si>
  <si>
    <t>Obec Ústí nad Labem</t>
  </si>
  <si>
    <t>MV-PK2-2023-00063</t>
  </si>
  <si>
    <t>Ústí nad Labem - APK - 2023</t>
  </si>
  <si>
    <t>MV-PK1-2023-00031</t>
  </si>
  <si>
    <t>Ústí nad Labem - Kamery - 2023</t>
  </si>
  <si>
    <t>MV-PK2-2023-00059</t>
  </si>
  <si>
    <t>Ústí nad Labem - MP dětem - 2023</t>
  </si>
  <si>
    <t>MV-PK2-2023-00064</t>
  </si>
  <si>
    <t>Ústí nad Labem - Sportem proti kriminalitě - 2023</t>
  </si>
  <si>
    <t>Obec Ústí nad Labem celkem</t>
  </si>
  <si>
    <t>Obec Velký Šenov</t>
  </si>
  <si>
    <t>MV-PK2-2023-00001</t>
  </si>
  <si>
    <t>Velký Šenov-asistent prevence kriminality-2023</t>
  </si>
  <si>
    <t>Obec Velký Šenov celkem</t>
  </si>
  <si>
    <t>Obec Žatec</t>
  </si>
  <si>
    <t>MV-PK1-2023-00007</t>
  </si>
  <si>
    <t>„Město Žatec – Doplnění veřejného osvětlení v rámci regenerace pravého břehu řeky Ohře v Žatci 2023“</t>
  </si>
  <si>
    <t>MV-PK2-2023-00027</t>
  </si>
  <si>
    <t>Město Žatec - Prodloužený pobyt 2023</t>
  </si>
  <si>
    <t>Obec Žatec celkem</t>
  </si>
  <si>
    <t>Kraj Ústecký celkem</t>
  </si>
  <si>
    <t>Kraj Vysočina</t>
  </si>
  <si>
    <t>Vysočina kraj</t>
  </si>
  <si>
    <t>MV-PK2-2023-00013</t>
  </si>
  <si>
    <t>Kraje pro bezpečný internet – Výzkum vnímání kyberkriminality mezi dětmi - 2023</t>
  </si>
  <si>
    <t>Obec Vysočina celkem</t>
  </si>
  <si>
    <t>Obec Humpolec</t>
  </si>
  <si>
    <t>MV-PK1-2023-00012</t>
  </si>
  <si>
    <t>Humpolec - kamery - 2023</t>
  </si>
  <si>
    <t>Obec Humpolec celkem</t>
  </si>
  <si>
    <t>Obec Jihlava</t>
  </si>
  <si>
    <t>MV-PK2-2023-00106</t>
  </si>
  <si>
    <t>Jihlava - Domovník preventista - 2023</t>
  </si>
  <si>
    <t>Obec Jihlava celkem</t>
  </si>
  <si>
    <t>Obec Moravské Budějovice</t>
  </si>
  <si>
    <t>MV-PK2-2023-00045</t>
  </si>
  <si>
    <t>Moravské Budějovice- Asistenti prevence kriminality -2023</t>
  </si>
  <si>
    <t>Obec Moravské Budějovice celkem</t>
  </si>
  <si>
    <t>Obec Velké Meziříčí</t>
  </si>
  <si>
    <t>MV-PK1-2023-00023</t>
  </si>
  <si>
    <t>Velké Meziříčí – Zefektivnění městského kamerového dohlížecího systému - 2023</t>
  </si>
  <si>
    <t>Obec Velké Meziříčí celkem</t>
  </si>
  <si>
    <t>Obec Žďár nad Sázavou</t>
  </si>
  <si>
    <t>MV-PK2-2023-00108</t>
  </si>
  <si>
    <t>Žďár nad Sázavou-Asistent prevence kriminality-2023</t>
  </si>
  <si>
    <t>MV-PK2-2023-00110</t>
  </si>
  <si>
    <t>Žďár nad Sázavou-Forenzní značení kol-2023</t>
  </si>
  <si>
    <t>MV-PK2-2023-00109</t>
  </si>
  <si>
    <t>Žďár nad Sázavou-Příměstský tábor-2023</t>
  </si>
  <si>
    <t>Obec Žďár nad Sázavou celkem</t>
  </si>
  <si>
    <t>Kraj Vysočina celkem</t>
  </si>
  <si>
    <t>Kraj Zlínský</t>
  </si>
  <si>
    <t>Obec Bystřice pod Hostýnem</t>
  </si>
  <si>
    <t>MV-PK1-2023-00030</t>
  </si>
  <si>
    <t>Bystřice pod Hostýnem - rožšíření MKDS, ul. Školní - 2023</t>
  </si>
  <si>
    <t>Obec Bystřice pod Hostýnem celkem</t>
  </si>
  <si>
    <t>Obec Holešov</t>
  </si>
  <si>
    <t>MV-PK1-2023-00025</t>
  </si>
  <si>
    <t>“Holešov – Rozšíření MKDS o 2 přenosné – mobilní kamerové body - 2023“</t>
  </si>
  <si>
    <t>Obec Holešov celkem</t>
  </si>
  <si>
    <t>Obec Kroměříž</t>
  </si>
  <si>
    <t>MV-PK1-2023-00016</t>
  </si>
  <si>
    <t>Kroměříž - Digitalizace MKMS - 2023</t>
  </si>
  <si>
    <t>Obec Kroměříž celkem</t>
  </si>
  <si>
    <t>Obec Uherské Hradiště</t>
  </si>
  <si>
    <t>MV-PK2-2023-00029</t>
  </si>
  <si>
    <t>Uherské Hradiště-Asistent prevence kriminality-2023</t>
  </si>
  <si>
    <t>Uherské Hradiště-Forenzní značení jízdních kol syntetickou DNA-2023</t>
  </si>
  <si>
    <t>MV-PK2-2023-00028</t>
  </si>
  <si>
    <t>MV-PK1-2023-00006</t>
  </si>
  <si>
    <t>Uherské Hradiště-Rozšíření MKDS-2023</t>
  </si>
  <si>
    <t>Obec Uherské Hradiště celkem</t>
  </si>
  <si>
    <t>Obec Valašské Klobouky</t>
  </si>
  <si>
    <t>MV-PK2-2023-00101</t>
  </si>
  <si>
    <t>Valašské Klobouky - Asistent prevence kriminality - 2023</t>
  </si>
  <si>
    <t>Obec Valašské Klobouky celkem</t>
  </si>
  <si>
    <t>Obec Valašské Meziříčí</t>
  </si>
  <si>
    <t>MV-PK2-2023-00052</t>
  </si>
  <si>
    <t>Valašské Meziříčí - Bezpečná lokalita</t>
  </si>
  <si>
    <t>MV-PK2-2023-00054</t>
  </si>
  <si>
    <t>Valašské Meziříčí – Konference z oblasti prevence kybernetické kriminality a bezpečného chování v on-line prostoru</t>
  </si>
  <si>
    <t>Obec Valašské Meziříčí celkem</t>
  </si>
  <si>
    <t>Kraj Zlínský celkem</t>
  </si>
  <si>
    <t>Hodnocení výzvy - PPK 2023</t>
  </si>
  <si>
    <t>INVESTICE celkem za ČR</t>
  </si>
  <si>
    <t>NEINVESTICE celkem za ČR</t>
  </si>
  <si>
    <t>Celkem za ČR</t>
  </si>
  <si>
    <t>Kraj Zlínský INVESTICE celkem</t>
  </si>
  <si>
    <t>Kraj Zlínský NEINVESTICE celkem</t>
  </si>
  <si>
    <t>Kraj Hlavní město Praha celkem</t>
  </si>
  <si>
    <t>Kraj Hlavní město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</si>
</sst>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5]#,##0.00;\(#,##0.00\)"/>
  </numFmts>
  <fonts count="30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color rgb="FF000000"/>
      <name val="Arial"/>
      <family val="2"/>
      <charset val="238"/>
    </font>
    <font>
      <b/>
      <sz val="11"/>
      <name val="Calibri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Calibri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FF0000"/>
      <name val="Calibri"/>
      <family val="2"/>
      <charset val="238"/>
    </font>
    <font>
      <sz val="8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11"/>
      <color rgb="FFFF0000"/>
      <name val="Calibri"/>
      <family val="2"/>
      <charset val="238"/>
    </font>
    <font>
      <b/>
      <sz val="10"/>
      <color rgb="FF0000FF"/>
      <name val="Arial"/>
      <family val="2"/>
      <charset val="238"/>
    </font>
    <font>
      <b/>
      <sz val="10"/>
      <color rgb="FF0000FF"/>
      <name val="Calibri"/>
      <family val="2"/>
      <charset val="238"/>
    </font>
    <font>
      <b/>
      <sz val="8"/>
      <color rgb="FF0000FF"/>
      <name val="Arial"/>
      <family val="2"/>
      <charset val="238"/>
    </font>
    <font>
      <b/>
      <sz val="11"/>
      <color rgb="FF0000FF"/>
      <name val="Calibri"/>
      <family val="2"/>
      <charset val="238"/>
    </font>
    <font>
      <sz val="8"/>
      <color rgb="FF0000FF"/>
      <name val="Arial"/>
      <family val="2"/>
      <charset val="238"/>
    </font>
    <font>
      <sz val="11"/>
      <color rgb="FF0000FF"/>
      <name val="Calibri"/>
      <family val="2"/>
      <charset val="238"/>
    </font>
    <font>
      <b/>
      <sz val="12"/>
      <color rgb="FF000000"/>
      <name val="Arial"/>
      <family val="2"/>
      <charset val="238"/>
    </font>
    <font>
      <sz val="8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name val="Arial"/>
      <family val="2"/>
      <charset val="238"/>
    </font>
    <font>
      <b/>
      <sz val="11"/>
      <color theme="1"/>
      <name val="Calibri"/>
      <family val="2"/>
      <charset val="238"/>
    </font>
    <font>
      <sz val="8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1"/>
      <name val="Calibri"/>
      <family val="2"/>
      <charset val="238"/>
    </font>
    <font>
      <b/>
      <sz val="14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rgb="FFF0F0F0"/>
        <bgColor rgb="FFF0F0F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rgb="FFF0F0F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rgb="FFF0F0F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0">
    <xf numFmtId="0" fontId="0" fillId="0" borderId="0" xfId="0" applyFont="1" applyFill="1" applyBorder="1"/>
    <xf numFmtId="164" fontId="6" fillId="5" borderId="4" xfId="1" applyNumberFormat="1" applyFont="1" applyFill="1" applyBorder="1" applyAlignment="1">
      <alignment horizontal="right" vertical="center" wrapText="1" readingOrder="1"/>
    </xf>
    <xf numFmtId="164" fontId="8" fillId="3" borderId="4" xfId="1" applyNumberFormat="1" applyFont="1" applyFill="1" applyBorder="1" applyAlignment="1">
      <alignment horizontal="right" vertical="center" wrapText="1" readingOrder="1"/>
    </xf>
    <xf numFmtId="164" fontId="9" fillId="2" borderId="4" xfId="1" applyNumberFormat="1" applyFont="1" applyFill="1" applyBorder="1" applyAlignment="1">
      <alignment horizontal="right" vertical="center" wrapText="1" readingOrder="1"/>
    </xf>
    <xf numFmtId="164" fontId="11" fillId="5" borderId="4" xfId="1" applyNumberFormat="1" applyFont="1" applyFill="1" applyBorder="1" applyAlignment="1">
      <alignment horizontal="right" vertical="center" wrapText="1" readingOrder="1"/>
    </xf>
    <xf numFmtId="164" fontId="13" fillId="2" borderId="4" xfId="1" applyNumberFormat="1" applyFont="1" applyFill="1" applyBorder="1" applyAlignment="1">
      <alignment horizontal="right" vertical="center" wrapText="1" readingOrder="1"/>
    </xf>
    <xf numFmtId="164" fontId="15" fillId="3" borderId="4" xfId="1" applyNumberFormat="1" applyFont="1" applyFill="1" applyBorder="1" applyAlignment="1">
      <alignment horizontal="right" vertical="center" wrapText="1" readingOrder="1"/>
    </xf>
    <xf numFmtId="164" fontId="8" fillId="3" borderId="9" xfId="1" applyNumberFormat="1" applyFont="1" applyFill="1" applyBorder="1" applyAlignment="1">
      <alignment horizontal="right" vertical="center" wrapText="1" readingOrder="1"/>
    </xf>
    <xf numFmtId="164" fontId="8" fillId="0" borderId="6" xfId="1" applyNumberFormat="1" applyFont="1" applyBorder="1" applyAlignment="1">
      <alignment horizontal="right" vertical="center" wrapText="1" readingOrder="1"/>
    </xf>
    <xf numFmtId="164" fontId="8" fillId="0" borderId="4" xfId="1" applyNumberFormat="1" applyFont="1" applyBorder="1" applyAlignment="1">
      <alignment horizontal="right" vertical="center" wrapText="1" readingOrder="1"/>
    </xf>
    <xf numFmtId="164" fontId="15" fillId="3" borderId="9" xfId="1" applyNumberFormat="1" applyFont="1" applyFill="1" applyBorder="1" applyAlignment="1">
      <alignment horizontal="right" vertical="center" wrapText="1" readingOrder="1"/>
    </xf>
    <xf numFmtId="164" fontId="18" fillId="3" borderId="4" xfId="1" applyNumberFormat="1" applyFont="1" applyFill="1" applyBorder="1" applyAlignment="1">
      <alignment horizontal="right" vertical="center" wrapText="1" readingOrder="1"/>
    </xf>
    <xf numFmtId="164" fontId="19" fillId="2" borderId="4" xfId="1" applyNumberFormat="1" applyFont="1" applyFill="1" applyBorder="1" applyAlignment="1">
      <alignment horizontal="right" vertical="center" wrapText="1" readingOrder="1"/>
    </xf>
    <xf numFmtId="164" fontId="8" fillId="3" borderId="4" xfId="1" applyNumberFormat="1" applyFont="1" applyFill="1" applyBorder="1" applyAlignment="1">
      <alignment vertical="center" wrapText="1" readingOrder="1"/>
    </xf>
    <xf numFmtId="164" fontId="8" fillId="0" borderId="6" xfId="1" applyNumberFormat="1" applyFont="1" applyBorder="1" applyAlignment="1">
      <alignment vertical="center" wrapText="1" readingOrder="1"/>
    </xf>
    <xf numFmtId="164" fontId="8" fillId="0" borderId="4" xfId="1" applyNumberFormat="1" applyFont="1" applyBorder="1" applyAlignment="1">
      <alignment vertical="center" wrapText="1" readingOrder="1"/>
    </xf>
    <xf numFmtId="164" fontId="8" fillId="0" borderId="10" xfId="1" applyNumberFormat="1" applyFont="1" applyBorder="1" applyAlignment="1">
      <alignment horizontal="right" vertical="center" wrapText="1" readingOrder="1"/>
    </xf>
    <xf numFmtId="164" fontId="8" fillId="0" borderId="10" xfId="1" applyNumberFormat="1" applyFont="1" applyBorder="1" applyAlignment="1">
      <alignment vertical="center" wrapText="1" readingOrder="1"/>
    </xf>
    <xf numFmtId="164" fontId="9" fillId="2" borderId="9" xfId="1" applyNumberFormat="1" applyFont="1" applyFill="1" applyBorder="1" applyAlignment="1">
      <alignment horizontal="right" vertical="center" wrapText="1" readingOrder="1"/>
    </xf>
    <xf numFmtId="164" fontId="19" fillId="2" borderId="9" xfId="1" applyNumberFormat="1" applyFont="1" applyFill="1" applyBorder="1" applyAlignment="1">
      <alignment horizontal="right" vertical="center" wrapText="1" readingOrder="1"/>
    </xf>
    <xf numFmtId="164" fontId="13" fillId="2" borderId="9" xfId="1" applyNumberFormat="1" applyFont="1" applyFill="1" applyBorder="1" applyAlignment="1">
      <alignment horizontal="right" vertical="center" wrapText="1" readingOrder="1"/>
    </xf>
    <xf numFmtId="164" fontId="15" fillId="3" borderId="11" xfId="1" applyNumberFormat="1" applyFont="1" applyFill="1" applyBorder="1" applyAlignment="1">
      <alignment horizontal="right" vertical="center" wrapText="1" readingOrder="1"/>
    </xf>
    <xf numFmtId="164" fontId="20" fillId="3" borderId="4" xfId="1" applyNumberFormat="1" applyFont="1" applyFill="1" applyBorder="1" applyAlignment="1">
      <alignment horizontal="right" vertical="center" wrapText="1" readingOrder="1"/>
    </xf>
    <xf numFmtId="164" fontId="19" fillId="2" borderId="11" xfId="1" applyNumberFormat="1" applyFont="1" applyFill="1" applyBorder="1" applyAlignment="1">
      <alignment horizontal="right" vertical="center" wrapText="1" readingOrder="1"/>
    </xf>
    <xf numFmtId="164" fontId="21" fillId="2" borderId="4" xfId="1" applyNumberFormat="1" applyFont="1" applyFill="1" applyBorder="1" applyAlignment="1">
      <alignment horizontal="right" vertical="center" wrapText="1" readingOrder="1"/>
    </xf>
    <xf numFmtId="164" fontId="8" fillId="3" borderId="12" xfId="1" applyNumberFormat="1" applyFont="1" applyFill="1" applyBorder="1" applyAlignment="1">
      <alignment horizontal="right" vertical="center" wrapText="1" readingOrder="1"/>
    </xf>
    <xf numFmtId="164" fontId="15" fillId="3" borderId="12" xfId="1" applyNumberFormat="1" applyFont="1" applyFill="1" applyBorder="1" applyAlignment="1">
      <alignment horizontal="right" vertical="center" wrapText="1" readingOrder="1"/>
    </xf>
    <xf numFmtId="164" fontId="21" fillId="2" borderId="9" xfId="1" applyNumberFormat="1" applyFont="1" applyFill="1" applyBorder="1" applyAlignment="1">
      <alignment horizontal="right" vertical="center" wrapText="1" readingOrder="1"/>
    </xf>
    <xf numFmtId="164" fontId="23" fillId="3" borderId="9" xfId="1" applyNumberFormat="1" applyFont="1" applyFill="1" applyBorder="1" applyAlignment="1">
      <alignment horizontal="right" vertical="center" wrapText="1" readingOrder="1"/>
    </xf>
    <xf numFmtId="4" fontId="8" fillId="0" borderId="9" xfId="1" applyNumberFormat="1" applyFont="1" applyBorder="1" applyAlignment="1">
      <alignment horizontal="right" vertical="center" wrapText="1" readingOrder="1"/>
    </xf>
    <xf numFmtId="4" fontId="8" fillId="7" borderId="9" xfId="1" applyNumberFormat="1" applyFont="1" applyFill="1" applyBorder="1" applyAlignment="1">
      <alignment horizontal="right" vertical="center" wrapText="1" readingOrder="1"/>
    </xf>
    <xf numFmtId="4" fontId="20" fillId="8" borderId="9" xfId="1" applyNumberFormat="1" applyFont="1" applyFill="1" applyBorder="1" applyAlignment="1">
      <alignment vertical="center" wrapText="1" readingOrder="1"/>
    </xf>
    <xf numFmtId="4" fontId="15" fillId="7" borderId="9" xfId="1" applyNumberFormat="1" applyFont="1" applyFill="1" applyBorder="1" applyAlignment="1">
      <alignment horizontal="right" vertical="center" wrapText="1" readingOrder="1"/>
    </xf>
    <xf numFmtId="4" fontId="9" fillId="2" borderId="9" xfId="1" applyNumberFormat="1" applyFont="1" applyFill="1" applyBorder="1" applyAlignment="1">
      <alignment horizontal="right" vertical="center" wrapText="1" readingOrder="1"/>
    </xf>
    <xf numFmtId="4" fontId="19" fillId="2" borderId="9" xfId="1" applyNumberFormat="1" applyFont="1" applyFill="1" applyBorder="1" applyAlignment="1">
      <alignment horizontal="right" vertical="center" wrapText="1" readingOrder="1"/>
    </xf>
    <xf numFmtId="4" fontId="13" fillId="2" borderId="9" xfId="1" applyNumberFormat="1" applyFont="1" applyFill="1" applyBorder="1" applyAlignment="1">
      <alignment horizontal="right" vertical="center" wrapText="1" readingOrder="1"/>
    </xf>
    <xf numFmtId="4" fontId="9" fillId="8" borderId="9" xfId="1" applyNumberFormat="1" applyFont="1" applyFill="1" applyBorder="1" applyAlignment="1">
      <alignment vertical="center" wrapText="1" readingOrder="1"/>
    </xf>
    <xf numFmtId="4" fontId="15" fillId="3" borderId="9" xfId="1" applyNumberFormat="1" applyFont="1" applyFill="1" applyBorder="1" applyAlignment="1">
      <alignment horizontal="right" vertical="center" wrapText="1" readingOrder="1"/>
    </xf>
    <xf numFmtId="4" fontId="8" fillId="0" borderId="9" xfId="1" applyNumberFormat="1" applyFont="1" applyBorder="1" applyAlignment="1">
      <alignment vertical="center" wrapText="1" readingOrder="1"/>
    </xf>
    <xf numFmtId="4" fontId="8" fillId="3" borderId="9" xfId="1" applyNumberFormat="1" applyFont="1" applyFill="1" applyBorder="1" applyAlignment="1">
      <alignment horizontal="right" vertical="center" wrapText="1" readingOrder="1"/>
    </xf>
    <xf numFmtId="4" fontId="8" fillId="0" borderId="10" xfId="1" applyNumberFormat="1" applyFont="1" applyBorder="1" applyAlignment="1">
      <alignment horizontal="right" vertical="center" wrapText="1" readingOrder="1"/>
    </xf>
    <xf numFmtId="4" fontId="18" fillId="3" borderId="9" xfId="1" applyNumberFormat="1" applyFont="1" applyFill="1" applyBorder="1" applyAlignment="1">
      <alignment horizontal="right" vertical="center" wrapText="1" readingOrder="1"/>
    </xf>
    <xf numFmtId="4" fontId="8" fillId="0" borderId="10" xfId="1" applyNumberFormat="1" applyFont="1" applyBorder="1" applyAlignment="1">
      <alignment vertical="center" wrapText="1" readingOrder="1"/>
    </xf>
    <xf numFmtId="4" fontId="20" fillId="3" borderId="9" xfId="1" applyNumberFormat="1" applyFont="1" applyFill="1" applyBorder="1" applyAlignment="1">
      <alignment horizontal="right" vertical="center" wrapText="1" readingOrder="1"/>
    </xf>
    <xf numFmtId="4" fontId="8" fillId="0" borderId="6" xfId="1" applyNumberFormat="1" applyFont="1" applyBorder="1" applyAlignment="1">
      <alignment vertical="center" wrapText="1" readingOrder="1"/>
    </xf>
    <xf numFmtId="4" fontId="9" fillId="2" borderId="4" xfId="1" applyNumberFormat="1" applyFont="1" applyFill="1" applyBorder="1" applyAlignment="1">
      <alignment horizontal="right" vertical="center" wrapText="1" readingOrder="1"/>
    </xf>
    <xf numFmtId="4" fontId="19" fillId="2" borderId="4" xfId="1" applyNumberFormat="1" applyFont="1" applyFill="1" applyBorder="1" applyAlignment="1">
      <alignment horizontal="right" vertical="center" wrapText="1" readingOrder="1"/>
    </xf>
    <xf numFmtId="4" fontId="13" fillId="2" borderId="4" xfId="1" applyNumberFormat="1" applyFont="1" applyFill="1" applyBorder="1" applyAlignment="1">
      <alignment horizontal="right" vertical="center" wrapText="1" readingOrder="1"/>
    </xf>
    <xf numFmtId="4" fontId="21" fillId="2" borderId="4" xfId="1" applyNumberFormat="1" applyFont="1" applyFill="1" applyBorder="1" applyAlignment="1">
      <alignment horizontal="right" vertical="center" wrapText="1" readingOrder="1"/>
    </xf>
    <xf numFmtId="4" fontId="21" fillId="2" borderId="9" xfId="1" applyNumberFormat="1" applyFont="1" applyFill="1" applyBorder="1" applyAlignment="1">
      <alignment horizontal="right" vertical="center" wrapText="1" readingOrder="1"/>
    </xf>
    <xf numFmtId="4" fontId="8" fillId="0" borderId="6" xfId="1" applyNumberFormat="1" applyFont="1" applyBorder="1" applyAlignment="1">
      <alignment horizontal="right" vertical="center" wrapText="1" readingOrder="1"/>
    </xf>
    <xf numFmtId="4" fontId="23" fillId="3" borderId="9" xfId="1" applyNumberFormat="1" applyFont="1" applyFill="1" applyBorder="1" applyAlignment="1">
      <alignment horizontal="right" vertical="center" wrapText="1" readingOrder="1"/>
    </xf>
    <xf numFmtId="164" fontId="24" fillId="5" borderId="4" xfId="1" applyNumberFormat="1" applyFont="1" applyFill="1" applyBorder="1" applyAlignment="1">
      <alignment horizontal="right" vertical="center" wrapText="1" readingOrder="1"/>
    </xf>
    <xf numFmtId="4" fontId="8" fillId="9" borderId="10" xfId="1" applyNumberFormat="1" applyFont="1" applyFill="1" applyBorder="1" applyAlignment="1">
      <alignment vertical="center" wrapText="1" readingOrder="1"/>
    </xf>
    <xf numFmtId="4" fontId="8" fillId="9" borderId="6" xfId="1" applyNumberFormat="1" applyFont="1" applyFill="1" applyBorder="1" applyAlignment="1">
      <alignment horizontal="right" vertical="center" wrapText="1" readingOrder="1"/>
    </xf>
    <xf numFmtId="4" fontId="8" fillId="9" borderId="9" xfId="1" applyNumberFormat="1" applyFont="1" applyFill="1" applyBorder="1" applyAlignment="1">
      <alignment vertical="center" wrapText="1" readingOrder="1"/>
    </xf>
    <xf numFmtId="0" fontId="26" fillId="9" borderId="0" xfId="0" applyFont="1" applyFill="1" applyBorder="1" applyAlignment="1">
      <alignment vertical="center"/>
    </xf>
    <xf numFmtId="0" fontId="15" fillId="0" borderId="0" xfId="1" applyFont="1" applyAlignment="1">
      <alignment horizontal="left" vertical="center" wrapText="1" readingOrder="1"/>
    </xf>
    <xf numFmtId="0" fontId="15" fillId="0" borderId="0" xfId="1" applyFont="1" applyAlignment="1">
      <alignment horizontal="center" vertical="center" wrapText="1" readingOrder="1"/>
    </xf>
    <xf numFmtId="0" fontId="26" fillId="0" borderId="0" xfId="0" applyFont="1" applyFill="1" applyBorder="1"/>
    <xf numFmtId="4" fontId="26" fillId="0" borderId="0" xfId="0" applyNumberFormat="1" applyFont="1" applyFill="1" applyBorder="1"/>
    <xf numFmtId="0" fontId="28" fillId="0" borderId="3" xfId="1" applyFont="1" applyBorder="1" applyAlignment="1">
      <alignment horizontal="center" vertical="center" wrapText="1" readingOrder="1"/>
    </xf>
    <xf numFmtId="4" fontId="28" fillId="0" borderId="3" xfId="1" applyNumberFormat="1" applyFont="1" applyBorder="1" applyAlignment="1">
      <alignment horizontal="center" vertical="center" wrapText="1" readingOrder="1"/>
    </xf>
    <xf numFmtId="0" fontId="26" fillId="0" borderId="0" xfId="0" applyFont="1" applyFill="1" applyBorder="1" applyAlignment="1">
      <alignment vertical="center"/>
    </xf>
    <xf numFmtId="0" fontId="20" fillId="0" borderId="5" xfId="1" applyFont="1" applyBorder="1" applyAlignment="1">
      <alignment horizontal="center" vertical="center" wrapText="1" readingOrder="1"/>
    </xf>
    <xf numFmtId="0" fontId="20" fillId="0" borderId="4" xfId="1" applyFont="1" applyBorder="1" applyAlignment="1">
      <alignment horizontal="center" vertical="center" wrapText="1" readingOrder="1"/>
    </xf>
    <xf numFmtId="0" fontId="20" fillId="0" borderId="6" xfId="1" applyFont="1" applyBorder="1" applyAlignment="1">
      <alignment horizontal="center" vertical="center" wrapText="1" readingOrder="1"/>
    </xf>
    <xf numFmtId="0" fontId="20" fillId="0" borderId="0" xfId="1" applyFont="1" applyAlignment="1">
      <alignment horizontal="left" vertical="center" wrapText="1" readingOrder="1"/>
    </xf>
    <xf numFmtId="0" fontId="20" fillId="0" borderId="8" xfId="1" applyFont="1" applyBorder="1" applyAlignment="1">
      <alignment horizontal="center" vertical="center" wrapText="1" readingOrder="1"/>
    </xf>
    <xf numFmtId="0" fontId="20" fillId="0" borderId="0" xfId="1" applyFont="1" applyAlignment="1">
      <alignment horizontal="center" vertical="center" wrapText="1" readingOrder="1"/>
    </xf>
    <xf numFmtId="164" fontId="20" fillId="0" borderId="6" xfId="1" applyNumberFormat="1" applyFont="1" applyBorder="1" applyAlignment="1">
      <alignment vertical="center" wrapText="1" readingOrder="1"/>
    </xf>
    <xf numFmtId="4" fontId="20" fillId="0" borderId="10" xfId="1" applyNumberFormat="1" applyFont="1" applyBorder="1" applyAlignment="1">
      <alignment vertical="center" wrapText="1" readingOrder="1"/>
    </xf>
    <xf numFmtId="164" fontId="20" fillId="3" borderId="4" xfId="1" applyNumberFormat="1" applyFont="1" applyFill="1" applyBorder="1" applyAlignment="1">
      <alignment vertical="center" wrapText="1" readingOrder="1"/>
    </xf>
    <xf numFmtId="4" fontId="20" fillId="3" borderId="9" xfId="1" applyNumberFormat="1" applyFont="1" applyFill="1" applyBorder="1" applyAlignment="1">
      <alignment vertical="center" wrapText="1" readingOrder="1"/>
    </xf>
    <xf numFmtId="164" fontId="20" fillId="0" borderId="6" xfId="1" applyNumberFormat="1" applyFont="1" applyBorder="1" applyAlignment="1">
      <alignment horizontal="right" vertical="center" wrapText="1" readingOrder="1"/>
    </xf>
    <xf numFmtId="164" fontId="20" fillId="0" borderId="4" xfId="1" applyNumberFormat="1" applyFont="1" applyBorder="1" applyAlignment="1">
      <alignment horizontal="right" vertical="center" wrapText="1" readingOrder="1"/>
    </xf>
    <xf numFmtId="4" fontId="20" fillId="0" borderId="9" xfId="1" applyNumberFormat="1" applyFont="1" applyBorder="1" applyAlignment="1">
      <alignment horizontal="right" vertical="center" wrapText="1" readingOrder="1"/>
    </xf>
    <xf numFmtId="4" fontId="20" fillId="0" borderId="6" xfId="1" applyNumberFormat="1" applyFont="1" applyBorder="1" applyAlignment="1">
      <alignment vertical="center" wrapText="1" readingOrder="1"/>
    </xf>
    <xf numFmtId="164" fontId="20" fillId="3" borderId="9" xfId="1" applyNumberFormat="1" applyFont="1" applyFill="1" applyBorder="1" applyAlignment="1">
      <alignment horizontal="right" vertical="center" wrapText="1" readingOrder="1"/>
    </xf>
    <xf numFmtId="164" fontId="20" fillId="0" borderId="10" xfId="1" applyNumberFormat="1" applyFont="1" applyBorder="1" applyAlignment="1">
      <alignment vertical="center" wrapText="1" readingOrder="1"/>
    </xf>
    <xf numFmtId="4" fontId="20" fillId="9" borderId="6" xfId="1" applyNumberFormat="1" applyFont="1" applyFill="1" applyBorder="1" applyAlignment="1">
      <alignment vertical="center" wrapText="1" readingOrder="1"/>
    </xf>
    <xf numFmtId="0" fontId="26" fillId="0" borderId="0" xfId="0" applyFont="1" applyFill="1" applyBorder="1" applyAlignment="1">
      <alignment vertical="center" wrapText="1"/>
    </xf>
    <xf numFmtId="4" fontId="20" fillId="0" borderId="6" xfId="1" applyNumberFormat="1" applyFont="1" applyBorder="1" applyAlignment="1">
      <alignment horizontal="right" vertical="center" wrapText="1" readingOrder="1"/>
    </xf>
    <xf numFmtId="4" fontId="20" fillId="0" borderId="10" xfId="1" applyNumberFormat="1" applyFont="1" applyBorder="1" applyAlignment="1">
      <alignment horizontal="right" vertical="center" wrapText="1" readingOrder="1"/>
    </xf>
    <xf numFmtId="164" fontId="20" fillId="0" borderId="10" xfId="1" applyNumberFormat="1" applyFont="1" applyBorder="1" applyAlignment="1">
      <alignment horizontal="right" vertical="center" wrapText="1" readingOrder="1"/>
    </xf>
    <xf numFmtId="164" fontId="20" fillId="0" borderId="4" xfId="1" applyNumberFormat="1" applyFont="1" applyBorder="1" applyAlignment="1">
      <alignment vertical="center" wrapText="1" readingOrder="1"/>
    </xf>
    <xf numFmtId="4" fontId="20" fillId="0" borderId="9" xfId="1" applyNumberFormat="1" applyFont="1" applyBorder="1" applyAlignment="1">
      <alignment vertical="center" wrapText="1" readingOrder="1"/>
    </xf>
    <xf numFmtId="164" fontId="20" fillId="3" borderId="12" xfId="1" applyNumberFormat="1" applyFont="1" applyFill="1" applyBorder="1" applyAlignment="1">
      <alignment horizontal="right" vertical="center" wrapText="1" readingOrder="1"/>
    </xf>
    <xf numFmtId="4" fontId="20" fillId="9" borderId="6" xfId="1" applyNumberFormat="1" applyFont="1" applyFill="1" applyBorder="1" applyAlignment="1">
      <alignment horizontal="right" vertical="center" wrapText="1" readingOrder="1"/>
    </xf>
    <xf numFmtId="4" fontId="20" fillId="9" borderId="10" xfId="1" applyNumberFormat="1" applyFont="1" applyFill="1" applyBorder="1" applyAlignment="1">
      <alignment horizontal="right" vertical="center" wrapText="1" readingOrder="1"/>
    </xf>
    <xf numFmtId="0" fontId="28" fillId="0" borderId="3" xfId="1" applyFont="1" applyBorder="1" applyAlignment="1">
      <alignment horizontal="center" vertical="center" wrapText="1" readingOrder="1"/>
    </xf>
    <xf numFmtId="0" fontId="20" fillId="0" borderId="6" xfId="1" applyFont="1" applyBorder="1" applyAlignment="1">
      <alignment horizontal="center" vertical="center" wrapText="1" readingOrder="1"/>
    </xf>
    <xf numFmtId="0" fontId="26" fillId="9" borderId="0" xfId="0" applyFont="1" applyFill="1" applyBorder="1" applyAlignment="1">
      <alignment horizontal="left" vertical="center" wrapText="1"/>
    </xf>
    <xf numFmtId="0" fontId="29" fillId="0" borderId="0" xfId="1" applyFont="1" applyAlignment="1">
      <alignment vertical="top" wrapText="1" readingOrder="1"/>
    </xf>
    <xf numFmtId="0" fontId="26" fillId="0" borderId="0" xfId="0" applyFont="1" applyFill="1" applyBorder="1"/>
    <xf numFmtId="0" fontId="29" fillId="0" borderId="0" xfId="1" applyFont="1" applyAlignment="1">
      <alignment horizontal="center" vertical="top" wrapText="1" readingOrder="1"/>
    </xf>
    <xf numFmtId="0" fontId="6" fillId="5" borderId="5" xfId="1" applyFont="1" applyFill="1" applyBorder="1" applyAlignment="1">
      <alignment horizontal="right" vertical="center" wrapText="1" readingOrder="1"/>
    </xf>
    <xf numFmtId="0" fontId="7" fillId="6" borderId="5" xfId="1" applyFont="1" applyFill="1" applyBorder="1" applyAlignment="1">
      <alignment vertical="center" wrapText="1"/>
    </xf>
    <xf numFmtId="0" fontId="20" fillId="0" borderId="0" xfId="1" applyFont="1" applyAlignment="1">
      <alignment horizontal="center" vertical="center" wrapText="1" readingOrder="1"/>
    </xf>
    <xf numFmtId="0" fontId="26" fillId="0" borderId="0" xfId="0" applyFont="1" applyFill="1" applyBorder="1" applyAlignment="1">
      <alignment vertical="center"/>
    </xf>
    <xf numFmtId="0" fontId="4" fillId="5" borderId="5" xfId="1" applyFont="1" applyFill="1" applyBorder="1" applyAlignment="1">
      <alignment horizontal="right" vertical="center" wrapText="1" readingOrder="1"/>
    </xf>
    <xf numFmtId="0" fontId="5" fillId="6" borderId="5" xfId="1" applyFont="1" applyFill="1" applyBorder="1" applyAlignment="1">
      <alignment vertical="center" wrapText="1"/>
    </xf>
    <xf numFmtId="0" fontId="11" fillId="5" borderId="5" xfId="1" applyFont="1" applyFill="1" applyBorder="1" applyAlignment="1">
      <alignment horizontal="right" vertical="center" wrapText="1" readingOrder="1"/>
    </xf>
    <xf numFmtId="0" fontId="12" fillId="6" borderId="5" xfId="1" applyFont="1" applyFill="1" applyBorder="1" applyAlignment="1">
      <alignment vertical="center" wrapText="1"/>
    </xf>
    <xf numFmtId="0" fontId="9" fillId="4" borderId="5" xfId="1" applyFont="1" applyFill="1" applyBorder="1" applyAlignment="1">
      <alignment horizontal="right" vertical="center" wrapText="1" readingOrder="1"/>
    </xf>
    <xf numFmtId="0" fontId="10" fillId="4" borderId="5" xfId="1" applyFont="1" applyFill="1" applyBorder="1" applyAlignment="1">
      <alignment vertical="center" wrapText="1"/>
    </xf>
    <xf numFmtId="0" fontId="2" fillId="4" borderId="5" xfId="1" applyFont="1" applyFill="1" applyBorder="1" applyAlignment="1">
      <alignment horizontal="right" vertical="center" wrapText="1" readingOrder="1"/>
    </xf>
    <xf numFmtId="0" fontId="3" fillId="4" borderId="5" xfId="1" applyFont="1" applyFill="1" applyBorder="1" applyAlignment="1">
      <alignment vertical="center" wrapText="1"/>
    </xf>
    <xf numFmtId="0" fontId="13" fillId="4" borderId="5" xfId="1" applyFont="1" applyFill="1" applyBorder="1" applyAlignment="1">
      <alignment horizontal="right" vertical="center" wrapText="1" readingOrder="1"/>
    </xf>
    <xf numFmtId="0" fontId="14" fillId="4" borderId="5" xfId="1" applyFont="1" applyFill="1" applyBorder="1" applyAlignment="1">
      <alignment vertical="center" wrapText="1"/>
    </xf>
    <xf numFmtId="0" fontId="9" fillId="0" borderId="5" xfId="1" applyFont="1" applyBorder="1" applyAlignment="1">
      <alignment horizontal="right" vertical="center" wrapText="1" readingOrder="1"/>
    </xf>
    <xf numFmtId="0" fontId="10" fillId="0" borderId="5" xfId="1" applyFont="1" applyBorder="1" applyAlignment="1">
      <alignment vertical="center" wrapText="1"/>
    </xf>
    <xf numFmtId="0" fontId="2" fillId="0" borderId="5" xfId="1" applyFont="1" applyBorder="1" applyAlignment="1">
      <alignment horizontal="right" vertical="center" wrapText="1" readingOrder="1"/>
    </xf>
    <xf numFmtId="0" fontId="3" fillId="0" borderId="5" xfId="1" applyFont="1" applyBorder="1" applyAlignment="1">
      <alignment vertical="center" wrapText="1"/>
    </xf>
    <xf numFmtId="0" fontId="13" fillId="0" borderId="5" xfId="1" applyFont="1" applyBorder="1" applyAlignment="1">
      <alignment horizontal="right" vertical="center" wrapText="1" readingOrder="1"/>
    </xf>
    <xf numFmtId="0" fontId="14" fillId="0" borderId="5" xfId="1" applyFont="1" applyBorder="1" applyAlignment="1">
      <alignment vertical="center" wrapText="1"/>
    </xf>
    <xf numFmtId="0" fontId="20" fillId="0" borderId="6" xfId="1" applyFont="1" applyBorder="1" applyAlignment="1">
      <alignment horizontal="left" vertical="center" wrapText="1" readingOrder="1"/>
    </xf>
    <xf numFmtId="0" fontId="26" fillId="0" borderId="7" xfId="1" applyFont="1" applyBorder="1" applyAlignment="1">
      <alignment vertical="center" wrapText="1"/>
    </xf>
    <xf numFmtId="0" fontId="20" fillId="0" borderId="6" xfId="1" applyFont="1" applyBorder="1" applyAlignment="1">
      <alignment horizontal="center" vertical="center" wrapText="1" readingOrder="1"/>
    </xf>
    <xf numFmtId="0" fontId="2" fillId="3" borderId="3" xfId="1" applyFont="1" applyFill="1" applyBorder="1" applyAlignment="1">
      <alignment horizontal="left" vertical="center" wrapText="1" readingOrder="1"/>
    </xf>
    <xf numFmtId="0" fontId="26" fillId="0" borderId="2" xfId="1" applyFont="1" applyBorder="1" applyAlignment="1">
      <alignment vertical="center" wrapText="1"/>
    </xf>
    <xf numFmtId="0" fontId="26" fillId="0" borderId="5" xfId="1" applyFont="1" applyBorder="1" applyAlignment="1">
      <alignment vertical="center" wrapText="1"/>
    </xf>
    <xf numFmtId="0" fontId="26" fillId="0" borderId="3" xfId="1" applyFont="1" applyBorder="1" applyAlignment="1">
      <alignment vertical="center" wrapText="1"/>
    </xf>
    <xf numFmtId="0" fontId="20" fillId="0" borderId="5" xfId="1" applyFont="1" applyBorder="1" applyAlignment="1">
      <alignment horizontal="left" vertical="center" wrapText="1" readingOrder="1"/>
    </xf>
    <xf numFmtId="0" fontId="26" fillId="0" borderId="8" xfId="1" applyFont="1" applyBorder="1" applyAlignment="1">
      <alignment vertical="center" wrapText="1"/>
    </xf>
    <xf numFmtId="0" fontId="17" fillId="2" borderId="3" xfId="1" applyFont="1" applyFill="1" applyBorder="1" applyAlignment="1">
      <alignment horizontal="left" vertical="center" wrapText="1" readingOrder="1"/>
    </xf>
    <xf numFmtId="0" fontId="19" fillId="0" borderId="5" xfId="1" applyFont="1" applyBorder="1" applyAlignment="1">
      <alignment horizontal="right" vertical="center" wrapText="1" readingOrder="1"/>
    </xf>
    <xf numFmtId="0" fontId="22" fillId="0" borderId="5" xfId="1" applyFont="1" applyBorder="1" applyAlignment="1">
      <alignment vertical="center" wrapText="1"/>
    </xf>
    <xf numFmtId="0" fontId="26" fillId="0" borderId="0" xfId="1" applyFont="1" applyBorder="1" applyAlignment="1">
      <alignment vertical="center" wrapText="1"/>
    </xf>
    <xf numFmtId="0" fontId="15" fillId="0" borderId="0" xfId="1" applyFont="1" applyAlignment="1">
      <alignment horizontal="center" vertical="center" wrapText="1" readingOrder="1"/>
    </xf>
    <xf numFmtId="0" fontId="16" fillId="0" borderId="0" xfId="0" applyFont="1" applyFill="1" applyBorder="1" applyAlignment="1">
      <alignment vertical="center"/>
    </xf>
    <xf numFmtId="0" fontId="25" fillId="2" borderId="3" xfId="1" applyFont="1" applyFill="1" applyBorder="1" applyAlignment="1">
      <alignment horizontal="left" vertical="center" wrapText="1" readingOrder="1"/>
    </xf>
    <xf numFmtId="0" fontId="27" fillId="0" borderId="1" xfId="1" applyFont="1" applyBorder="1" applyAlignment="1">
      <alignment horizontal="center" vertical="center" wrapText="1" readingOrder="1"/>
    </xf>
    <xf numFmtId="0" fontId="26" fillId="0" borderId="2" xfId="1" applyFont="1" applyBorder="1" applyAlignment="1">
      <alignment vertical="top" wrapText="1"/>
    </xf>
    <xf numFmtId="0" fontId="26" fillId="0" borderId="3" xfId="1" applyFont="1" applyBorder="1" applyAlignment="1">
      <alignment vertical="top" wrapText="1"/>
    </xf>
    <xf numFmtId="0" fontId="28" fillId="0" borderId="1" xfId="1" applyFont="1" applyBorder="1" applyAlignment="1">
      <alignment horizontal="center" vertical="center" wrapText="1" readingOrder="1"/>
    </xf>
    <xf numFmtId="0" fontId="28" fillId="0" borderId="3" xfId="1" applyFont="1" applyBorder="1" applyAlignment="1">
      <alignment horizontal="center" vertical="center" wrapText="1" readingOrder="1"/>
    </xf>
    <xf numFmtId="0" fontId="26" fillId="0" borderId="0" xfId="0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 wrapText="1" readingOrder="1"/>
    </xf>
    <xf numFmtId="0" fontId="13" fillId="0" borderId="0" xfId="1" applyFont="1" applyAlignment="1">
      <alignment horizontal="center" vertical="center" wrapText="1" readingOrder="1"/>
    </xf>
  </cellXfs>
  <cellStyles count="2">
    <cellStyle name="Normal" xfId="1" xr:uid="{00000000-0005-0000-0000-000000000000}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DCDCDC"/>
      <rgbColor rgb="00F0F0F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19"/>
  <sheetViews>
    <sheetView showGridLines="0" tabSelected="1" workbookViewId="0">
      <pane ySplit="3" topLeftCell="A88" activePane="bottomLeft" state="frozen"/>
      <selection pane="bottomLeft" activeCell="P480" sqref="P480"/>
    </sheetView>
  </sheetViews>
  <sheetFormatPr defaultColWidth="9.140625" defaultRowHeight="15" x14ac:dyDescent="0.25"/>
  <cols>
    <col min="1" max="1" width="2.7109375" style="59" customWidth="1"/>
    <col min="2" max="2" width="13.140625" style="59" customWidth="1"/>
    <col min="3" max="3" width="42.42578125" style="59" customWidth="1"/>
    <col min="4" max="4" width="25.5703125" style="59" customWidth="1"/>
    <col min="5" max="6" width="13.85546875" style="59" customWidth="1"/>
    <col min="7" max="7" width="13.85546875" style="60" customWidth="1"/>
    <col min="8" max="8" width="9.5703125" style="59" customWidth="1"/>
    <col min="9" max="11" width="8.85546875" style="59" customWidth="1"/>
    <col min="12" max="12" width="2" style="59" customWidth="1"/>
    <col min="13" max="13" width="6.85546875" style="59" customWidth="1"/>
    <col min="14" max="14" width="8.85546875" style="137" customWidth="1"/>
    <col min="15" max="15" width="0" style="59" hidden="1" customWidth="1"/>
    <col min="16" max="16" width="63" style="59" customWidth="1"/>
    <col min="17" max="16384" width="9.140625" style="59"/>
  </cols>
  <sheetData>
    <row r="1" spans="1:14" ht="0.2" customHeight="1" x14ac:dyDescent="0.25"/>
    <row r="2" spans="1:14" ht="0" hidden="1" customHeight="1" x14ac:dyDescent="0.25"/>
    <row r="3" spans="1:14" ht="47.25" customHeight="1" x14ac:dyDescent="0.25">
      <c r="A3" s="132" t="s">
        <v>567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4"/>
    </row>
    <row r="4" spans="1:14" ht="36" x14ac:dyDescent="0.25">
      <c r="A4" s="135" t="s">
        <v>0</v>
      </c>
      <c r="B4" s="134"/>
      <c r="C4" s="136" t="s">
        <v>1</v>
      </c>
      <c r="D4" s="134"/>
      <c r="E4" s="61" t="s">
        <v>2</v>
      </c>
      <c r="F4" s="61" t="s">
        <v>3</v>
      </c>
      <c r="G4" s="62" t="s">
        <v>4</v>
      </c>
      <c r="H4" s="61" t="s">
        <v>5</v>
      </c>
      <c r="I4" s="61" t="s">
        <v>6</v>
      </c>
      <c r="J4" s="61" t="s">
        <v>7</v>
      </c>
      <c r="K4" s="61" t="s">
        <v>8</v>
      </c>
      <c r="L4" s="136" t="s">
        <v>9</v>
      </c>
      <c r="M4" s="134"/>
      <c r="N4" s="90" t="s">
        <v>10</v>
      </c>
    </row>
    <row r="5" spans="1:14" s="63" customFormat="1" ht="18.600000000000001" customHeight="1" x14ac:dyDescent="0.25">
      <c r="A5" s="125" t="s">
        <v>574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2"/>
    </row>
    <row r="6" spans="1:14" s="63" customFormat="1" ht="17.100000000000001" customHeight="1" x14ac:dyDescent="0.25">
      <c r="A6" s="119" t="s">
        <v>11</v>
      </c>
      <c r="B6" s="120"/>
      <c r="C6" s="120"/>
      <c r="D6" s="120"/>
      <c r="E6" s="120"/>
      <c r="F6" s="120"/>
      <c r="G6" s="124"/>
      <c r="H6" s="120"/>
      <c r="I6" s="120"/>
      <c r="J6" s="120"/>
      <c r="K6" s="120"/>
      <c r="L6" s="120"/>
      <c r="M6" s="120"/>
      <c r="N6" s="122"/>
    </row>
    <row r="7" spans="1:14" s="63" customFormat="1" x14ac:dyDescent="0.25">
      <c r="A7" s="123" t="s">
        <v>12</v>
      </c>
      <c r="B7" s="121"/>
      <c r="C7" s="116" t="s">
        <v>13</v>
      </c>
      <c r="D7" s="117"/>
      <c r="E7" s="8">
        <v>387944</v>
      </c>
      <c r="F7" s="9">
        <v>287078</v>
      </c>
      <c r="G7" s="29">
        <v>287078</v>
      </c>
      <c r="H7" s="64">
        <v>78.5</v>
      </c>
      <c r="I7" s="65">
        <v>110</v>
      </c>
      <c r="J7" s="66">
        <v>9</v>
      </c>
      <c r="K7" s="66">
        <v>9</v>
      </c>
      <c r="L7" s="118">
        <v>0</v>
      </c>
      <c r="M7" s="117"/>
      <c r="N7" s="91">
        <v>0</v>
      </c>
    </row>
    <row r="8" spans="1:14" s="63" customFormat="1" x14ac:dyDescent="0.25">
      <c r="A8" s="123" t="s">
        <v>15</v>
      </c>
      <c r="B8" s="121"/>
      <c r="C8" s="116" t="s">
        <v>16</v>
      </c>
      <c r="D8" s="117"/>
      <c r="E8" s="8">
        <v>349000</v>
      </c>
      <c r="F8" s="9">
        <v>314100</v>
      </c>
      <c r="G8" s="29">
        <v>314100</v>
      </c>
      <c r="H8" s="64">
        <v>63.5</v>
      </c>
      <c r="I8" s="65">
        <v>80</v>
      </c>
      <c r="J8" s="66">
        <v>9</v>
      </c>
      <c r="K8" s="66">
        <v>9</v>
      </c>
      <c r="L8" s="118">
        <v>0</v>
      </c>
      <c r="M8" s="117"/>
      <c r="N8" s="91">
        <v>0</v>
      </c>
    </row>
    <row r="9" spans="1:14" s="63" customFormat="1" x14ac:dyDescent="0.25">
      <c r="A9" s="110" t="s">
        <v>17</v>
      </c>
      <c r="B9" s="111"/>
      <c r="C9" s="111"/>
      <c r="D9" s="111"/>
      <c r="E9" s="2">
        <f>SUM(E7+E8)</f>
        <v>736944</v>
      </c>
      <c r="F9" s="2">
        <f>SUM(F7+F8)</f>
        <v>601178</v>
      </c>
      <c r="G9" s="30">
        <f>SUM(G7+G8)</f>
        <v>601178</v>
      </c>
      <c r="H9" s="67" t="s">
        <v>14</v>
      </c>
      <c r="I9" s="68" t="s">
        <v>14</v>
      </c>
      <c r="J9" s="69" t="s">
        <v>14</v>
      </c>
      <c r="K9" s="69" t="s">
        <v>14</v>
      </c>
      <c r="L9" s="98" t="s">
        <v>14</v>
      </c>
      <c r="M9" s="99"/>
      <c r="N9" s="138" t="s">
        <v>14</v>
      </c>
    </row>
    <row r="10" spans="1:14" s="63" customFormat="1" x14ac:dyDescent="0.25">
      <c r="A10" s="112" t="s">
        <v>18</v>
      </c>
      <c r="B10" s="113"/>
      <c r="C10" s="113"/>
      <c r="D10" s="113"/>
      <c r="E10" s="22">
        <v>0</v>
      </c>
      <c r="F10" s="22">
        <v>0</v>
      </c>
      <c r="G10" s="31">
        <v>0</v>
      </c>
      <c r="H10" s="67" t="s">
        <v>14</v>
      </c>
      <c r="I10" s="69" t="s">
        <v>14</v>
      </c>
      <c r="J10" s="69" t="s">
        <v>14</v>
      </c>
      <c r="K10" s="69" t="s">
        <v>14</v>
      </c>
      <c r="L10" s="98" t="s">
        <v>14</v>
      </c>
      <c r="M10" s="99"/>
      <c r="N10" s="138" t="s">
        <v>14</v>
      </c>
    </row>
    <row r="11" spans="1:14" s="63" customFormat="1" x14ac:dyDescent="0.25">
      <c r="A11" s="114" t="s">
        <v>19</v>
      </c>
      <c r="B11" s="115"/>
      <c r="C11" s="115"/>
      <c r="D11" s="115"/>
      <c r="E11" s="6">
        <f>SUM(E9:E10)</f>
        <v>736944</v>
      </c>
      <c r="F11" s="6">
        <f t="shared" ref="F11:G11" si="0">SUM(F9:F10)</f>
        <v>601178</v>
      </c>
      <c r="G11" s="32">
        <f t="shared" si="0"/>
        <v>601178</v>
      </c>
      <c r="H11" s="67" t="s">
        <v>14</v>
      </c>
      <c r="I11" s="69" t="s">
        <v>14</v>
      </c>
      <c r="J11" s="69" t="s">
        <v>14</v>
      </c>
      <c r="K11" s="69" t="s">
        <v>14</v>
      </c>
      <c r="L11" s="98" t="s">
        <v>14</v>
      </c>
      <c r="M11" s="99"/>
      <c r="N11" s="138" t="s">
        <v>14</v>
      </c>
    </row>
    <row r="12" spans="1:14" s="63" customFormat="1" x14ac:dyDescent="0.25">
      <c r="A12" s="104" t="s">
        <v>17</v>
      </c>
      <c r="B12" s="105"/>
      <c r="C12" s="105"/>
      <c r="D12" s="105"/>
      <c r="E12" s="3">
        <f>E9</f>
        <v>736944</v>
      </c>
      <c r="F12" s="3">
        <f t="shared" ref="F12:G12" si="1">F9</f>
        <v>601178</v>
      </c>
      <c r="G12" s="33">
        <f t="shared" si="1"/>
        <v>601178</v>
      </c>
      <c r="H12" s="67" t="s">
        <v>14</v>
      </c>
      <c r="I12" s="69" t="s">
        <v>14</v>
      </c>
      <c r="J12" s="69" t="s">
        <v>14</v>
      </c>
      <c r="K12" s="69" t="s">
        <v>14</v>
      </c>
      <c r="L12" s="98" t="s">
        <v>14</v>
      </c>
      <c r="M12" s="99"/>
      <c r="N12" s="138" t="s">
        <v>14</v>
      </c>
    </row>
    <row r="13" spans="1:14" s="63" customFormat="1" x14ac:dyDescent="0.25">
      <c r="A13" s="106" t="s">
        <v>18</v>
      </c>
      <c r="B13" s="107"/>
      <c r="C13" s="107"/>
      <c r="D13" s="107"/>
      <c r="E13" s="12">
        <f>E10</f>
        <v>0</v>
      </c>
      <c r="F13" s="12">
        <f t="shared" ref="F13:G13" si="2">F10</f>
        <v>0</v>
      </c>
      <c r="G13" s="34">
        <f t="shared" si="2"/>
        <v>0</v>
      </c>
      <c r="H13" s="67" t="s">
        <v>14</v>
      </c>
      <c r="I13" s="69" t="s">
        <v>14</v>
      </c>
      <c r="J13" s="69" t="s">
        <v>14</v>
      </c>
      <c r="K13" s="69" t="s">
        <v>14</v>
      </c>
      <c r="L13" s="98" t="s">
        <v>14</v>
      </c>
      <c r="M13" s="99"/>
      <c r="N13" s="138" t="s">
        <v>14</v>
      </c>
    </row>
    <row r="14" spans="1:14" s="63" customFormat="1" x14ac:dyDescent="0.25">
      <c r="A14" s="108" t="s">
        <v>573</v>
      </c>
      <c r="B14" s="109"/>
      <c r="C14" s="109"/>
      <c r="D14" s="109"/>
      <c r="E14" s="5">
        <f>E11</f>
        <v>736944</v>
      </c>
      <c r="F14" s="5">
        <f t="shared" ref="F14:G14" si="3">F11</f>
        <v>601178</v>
      </c>
      <c r="G14" s="35">
        <f t="shared" si="3"/>
        <v>601178</v>
      </c>
      <c r="H14" s="67" t="s">
        <v>14</v>
      </c>
      <c r="I14" s="69" t="s">
        <v>14</v>
      </c>
      <c r="J14" s="69" t="s">
        <v>14</v>
      </c>
      <c r="K14" s="69" t="s">
        <v>14</v>
      </c>
      <c r="L14" s="98" t="s">
        <v>14</v>
      </c>
      <c r="M14" s="99"/>
      <c r="N14" s="138" t="s">
        <v>14</v>
      </c>
    </row>
    <row r="15" spans="1:14" s="63" customFormat="1" ht="18.600000000000001" customHeight="1" x14ac:dyDescent="0.25">
      <c r="A15" s="125" t="s">
        <v>20</v>
      </c>
      <c r="B15" s="120"/>
      <c r="C15" s="120"/>
      <c r="D15" s="120"/>
      <c r="E15" s="120"/>
      <c r="F15" s="120"/>
      <c r="G15" s="121"/>
      <c r="H15" s="120"/>
      <c r="I15" s="120"/>
      <c r="J15" s="120"/>
      <c r="K15" s="120"/>
      <c r="L15" s="120"/>
      <c r="M15" s="120"/>
      <c r="N15" s="122"/>
    </row>
    <row r="16" spans="1:14" s="63" customFormat="1" ht="17.100000000000001" customHeight="1" x14ac:dyDescent="0.25">
      <c r="A16" s="119" t="s">
        <v>21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2"/>
    </row>
    <row r="17" spans="1:14" s="63" customFormat="1" x14ac:dyDescent="0.25">
      <c r="A17" s="123" t="s">
        <v>22</v>
      </c>
      <c r="B17" s="121"/>
      <c r="C17" s="116" t="s">
        <v>23</v>
      </c>
      <c r="D17" s="117"/>
      <c r="E17" s="70">
        <v>1443600</v>
      </c>
      <c r="F17" s="70">
        <v>1299240</v>
      </c>
      <c r="G17" s="71">
        <v>1299240</v>
      </c>
      <c r="H17" s="64">
        <v>71</v>
      </c>
      <c r="I17" s="65">
        <v>100</v>
      </c>
      <c r="J17" s="66">
        <v>9</v>
      </c>
      <c r="K17" s="66">
        <v>9</v>
      </c>
      <c r="L17" s="118">
        <v>0</v>
      </c>
      <c r="M17" s="117"/>
      <c r="N17" s="91">
        <v>0</v>
      </c>
    </row>
    <row r="18" spans="1:14" s="63" customFormat="1" x14ac:dyDescent="0.25">
      <c r="A18" s="110" t="s">
        <v>17</v>
      </c>
      <c r="B18" s="111"/>
      <c r="C18" s="111"/>
      <c r="D18" s="111"/>
      <c r="E18" s="13">
        <v>0</v>
      </c>
      <c r="F18" s="13">
        <v>0</v>
      </c>
      <c r="G18" s="36">
        <v>0</v>
      </c>
      <c r="H18" s="67" t="s">
        <v>14</v>
      </c>
      <c r="I18" s="68" t="s">
        <v>14</v>
      </c>
      <c r="J18" s="69" t="s">
        <v>14</v>
      </c>
      <c r="K18" s="69" t="s">
        <v>14</v>
      </c>
      <c r="L18" s="98" t="s">
        <v>14</v>
      </c>
      <c r="M18" s="99"/>
      <c r="N18" s="138" t="s">
        <v>14</v>
      </c>
    </row>
    <row r="19" spans="1:14" s="63" customFormat="1" x14ac:dyDescent="0.25">
      <c r="A19" s="112" t="s">
        <v>18</v>
      </c>
      <c r="B19" s="113"/>
      <c r="C19" s="113"/>
      <c r="D19" s="113"/>
      <c r="E19" s="72">
        <f>E17</f>
        <v>1443600</v>
      </c>
      <c r="F19" s="72">
        <f t="shared" ref="F19:G19" si="4">F17</f>
        <v>1299240</v>
      </c>
      <c r="G19" s="73">
        <f t="shared" si="4"/>
        <v>1299240</v>
      </c>
      <c r="H19" s="67" t="s">
        <v>14</v>
      </c>
      <c r="I19" s="69" t="s">
        <v>14</v>
      </c>
      <c r="J19" s="69" t="s">
        <v>14</v>
      </c>
      <c r="K19" s="69" t="s">
        <v>14</v>
      </c>
      <c r="L19" s="98" t="s">
        <v>14</v>
      </c>
      <c r="M19" s="99"/>
      <c r="N19" s="138" t="s">
        <v>14</v>
      </c>
    </row>
    <row r="20" spans="1:14" s="63" customFormat="1" x14ac:dyDescent="0.25">
      <c r="A20" s="114" t="s">
        <v>24</v>
      </c>
      <c r="B20" s="115"/>
      <c r="C20" s="115"/>
      <c r="D20" s="115"/>
      <c r="E20" s="6">
        <f>SUM(E18:E19)</f>
        <v>1443600</v>
      </c>
      <c r="F20" s="6">
        <f t="shared" ref="F20:G20" si="5">SUM(F18:F19)</f>
        <v>1299240</v>
      </c>
      <c r="G20" s="37">
        <f t="shared" si="5"/>
        <v>1299240</v>
      </c>
      <c r="H20" s="67" t="s">
        <v>14</v>
      </c>
      <c r="I20" s="69" t="s">
        <v>14</v>
      </c>
      <c r="J20" s="69" t="s">
        <v>14</v>
      </c>
      <c r="K20" s="69" t="s">
        <v>14</v>
      </c>
      <c r="L20" s="98" t="s">
        <v>14</v>
      </c>
      <c r="M20" s="99"/>
      <c r="N20" s="138" t="s">
        <v>14</v>
      </c>
    </row>
    <row r="21" spans="1:14" s="63" customFormat="1" ht="17.100000000000001" customHeight="1" x14ac:dyDescent="0.25">
      <c r="A21" s="119" t="s">
        <v>25</v>
      </c>
      <c r="B21" s="120"/>
      <c r="C21" s="120"/>
      <c r="D21" s="120"/>
      <c r="E21" s="120"/>
      <c r="F21" s="120"/>
      <c r="G21" s="128"/>
      <c r="H21" s="120"/>
      <c r="I21" s="120"/>
      <c r="J21" s="120"/>
      <c r="K21" s="120"/>
      <c r="L21" s="120"/>
      <c r="M21" s="120"/>
      <c r="N21" s="122"/>
    </row>
    <row r="22" spans="1:14" s="63" customFormat="1" x14ac:dyDescent="0.25">
      <c r="A22" s="123" t="s">
        <v>26</v>
      </c>
      <c r="B22" s="121"/>
      <c r="C22" s="116" t="s">
        <v>27</v>
      </c>
      <c r="D22" s="117"/>
      <c r="E22" s="14">
        <v>388894</v>
      </c>
      <c r="F22" s="15">
        <v>350000</v>
      </c>
      <c r="G22" s="38">
        <v>350000</v>
      </c>
      <c r="H22" s="64">
        <v>71</v>
      </c>
      <c r="I22" s="65">
        <v>110</v>
      </c>
      <c r="J22" s="66">
        <v>9</v>
      </c>
      <c r="K22" s="66">
        <v>9</v>
      </c>
      <c r="L22" s="118">
        <v>0</v>
      </c>
      <c r="M22" s="117"/>
      <c r="N22" s="91">
        <v>0</v>
      </c>
    </row>
    <row r="23" spans="1:14" s="63" customFormat="1" x14ac:dyDescent="0.25">
      <c r="A23" s="110" t="s">
        <v>17</v>
      </c>
      <c r="B23" s="111"/>
      <c r="C23" s="111"/>
      <c r="D23" s="111"/>
      <c r="E23" s="2">
        <f>E22</f>
        <v>388894</v>
      </c>
      <c r="F23" s="2">
        <f t="shared" ref="F23:G23" si="6">F22</f>
        <v>350000</v>
      </c>
      <c r="G23" s="39">
        <f t="shared" si="6"/>
        <v>350000</v>
      </c>
      <c r="H23" s="67" t="s">
        <v>14</v>
      </c>
      <c r="I23" s="68" t="s">
        <v>14</v>
      </c>
      <c r="J23" s="69" t="s">
        <v>14</v>
      </c>
      <c r="K23" s="69" t="s">
        <v>14</v>
      </c>
      <c r="L23" s="98" t="s">
        <v>14</v>
      </c>
      <c r="M23" s="99"/>
      <c r="N23" s="138" t="s">
        <v>14</v>
      </c>
    </row>
    <row r="24" spans="1:14" s="63" customFormat="1" x14ac:dyDescent="0.25">
      <c r="A24" s="112" t="s">
        <v>18</v>
      </c>
      <c r="B24" s="113"/>
      <c r="C24" s="113"/>
      <c r="D24" s="113"/>
      <c r="E24" s="22">
        <v>0</v>
      </c>
      <c r="F24" s="22">
        <v>0</v>
      </c>
      <c r="G24" s="43">
        <v>0</v>
      </c>
      <c r="H24" s="67" t="s">
        <v>14</v>
      </c>
      <c r="I24" s="69" t="s">
        <v>14</v>
      </c>
      <c r="J24" s="69" t="s">
        <v>14</v>
      </c>
      <c r="K24" s="69" t="s">
        <v>14</v>
      </c>
      <c r="L24" s="98" t="s">
        <v>14</v>
      </c>
      <c r="M24" s="99"/>
      <c r="N24" s="138" t="s">
        <v>14</v>
      </c>
    </row>
    <row r="25" spans="1:14" s="63" customFormat="1" x14ac:dyDescent="0.25">
      <c r="A25" s="114" t="s">
        <v>28</v>
      </c>
      <c r="B25" s="115"/>
      <c r="C25" s="115"/>
      <c r="D25" s="115"/>
      <c r="E25" s="6">
        <f>SUM(E23:E24)</f>
        <v>388894</v>
      </c>
      <c r="F25" s="6">
        <f t="shared" ref="F25:G25" si="7">SUM(F23:F24)</f>
        <v>350000</v>
      </c>
      <c r="G25" s="37">
        <f t="shared" si="7"/>
        <v>350000</v>
      </c>
      <c r="H25" s="67" t="s">
        <v>14</v>
      </c>
      <c r="I25" s="69" t="s">
        <v>14</v>
      </c>
      <c r="J25" s="69" t="s">
        <v>14</v>
      </c>
      <c r="K25" s="69" t="s">
        <v>14</v>
      </c>
      <c r="L25" s="98" t="s">
        <v>14</v>
      </c>
      <c r="M25" s="99"/>
      <c r="N25" s="138" t="s">
        <v>14</v>
      </c>
    </row>
    <row r="26" spans="1:14" s="63" customFormat="1" ht="17.100000000000001" customHeight="1" x14ac:dyDescent="0.25">
      <c r="A26" s="119" t="s">
        <v>29</v>
      </c>
      <c r="B26" s="120"/>
      <c r="C26" s="120"/>
      <c r="D26" s="120"/>
      <c r="E26" s="120"/>
      <c r="F26" s="120"/>
      <c r="G26" s="121"/>
      <c r="H26" s="120"/>
      <c r="I26" s="120"/>
      <c r="J26" s="120"/>
      <c r="K26" s="120"/>
      <c r="L26" s="120"/>
      <c r="M26" s="120"/>
      <c r="N26" s="122"/>
    </row>
    <row r="27" spans="1:14" s="63" customFormat="1" x14ac:dyDescent="0.25">
      <c r="A27" s="123" t="s">
        <v>30</v>
      </c>
      <c r="B27" s="121"/>
      <c r="C27" s="116" t="s">
        <v>31</v>
      </c>
      <c r="D27" s="117"/>
      <c r="E27" s="8">
        <v>640831</v>
      </c>
      <c r="F27" s="8">
        <v>350000</v>
      </c>
      <c r="G27" s="40">
        <v>350000</v>
      </c>
      <c r="H27" s="64">
        <v>86</v>
      </c>
      <c r="I27" s="65">
        <v>100</v>
      </c>
      <c r="J27" s="66">
        <v>9</v>
      </c>
      <c r="K27" s="66">
        <v>9</v>
      </c>
      <c r="L27" s="118">
        <v>0</v>
      </c>
      <c r="M27" s="117"/>
      <c r="N27" s="91">
        <v>0</v>
      </c>
    </row>
    <row r="28" spans="1:14" s="63" customFormat="1" x14ac:dyDescent="0.25">
      <c r="A28" s="123" t="s">
        <v>32</v>
      </c>
      <c r="B28" s="121"/>
      <c r="C28" s="116" t="s">
        <v>33</v>
      </c>
      <c r="D28" s="117"/>
      <c r="E28" s="74">
        <v>636800</v>
      </c>
      <c r="F28" s="75">
        <v>566000</v>
      </c>
      <c r="G28" s="76">
        <v>548000</v>
      </c>
      <c r="H28" s="64">
        <v>72</v>
      </c>
      <c r="I28" s="65">
        <v>95</v>
      </c>
      <c r="J28" s="66">
        <v>9</v>
      </c>
      <c r="K28" s="66">
        <v>9</v>
      </c>
      <c r="L28" s="118">
        <v>0</v>
      </c>
      <c r="M28" s="117"/>
      <c r="N28" s="91">
        <v>0</v>
      </c>
    </row>
    <row r="29" spans="1:14" s="63" customFormat="1" x14ac:dyDescent="0.25">
      <c r="A29" s="110" t="s">
        <v>17</v>
      </c>
      <c r="B29" s="111"/>
      <c r="C29" s="111"/>
      <c r="D29" s="111"/>
      <c r="E29" s="2">
        <f>E27</f>
        <v>640831</v>
      </c>
      <c r="F29" s="2">
        <f t="shared" ref="F29:G29" si="8">F27</f>
        <v>350000</v>
      </c>
      <c r="G29" s="39">
        <f t="shared" si="8"/>
        <v>350000</v>
      </c>
      <c r="H29" s="67" t="s">
        <v>14</v>
      </c>
      <c r="I29" s="68" t="s">
        <v>14</v>
      </c>
      <c r="J29" s="69" t="s">
        <v>14</v>
      </c>
      <c r="K29" s="69" t="s">
        <v>14</v>
      </c>
      <c r="L29" s="98" t="s">
        <v>14</v>
      </c>
      <c r="M29" s="99"/>
      <c r="N29" s="138" t="s">
        <v>14</v>
      </c>
    </row>
    <row r="30" spans="1:14" s="63" customFormat="1" x14ac:dyDescent="0.25">
      <c r="A30" s="112" t="s">
        <v>18</v>
      </c>
      <c r="B30" s="113"/>
      <c r="C30" s="113"/>
      <c r="D30" s="113"/>
      <c r="E30" s="11">
        <f>E28</f>
        <v>636800</v>
      </c>
      <c r="F30" s="11">
        <f t="shared" ref="F30:G30" si="9">F28</f>
        <v>566000</v>
      </c>
      <c r="G30" s="41">
        <f t="shared" si="9"/>
        <v>548000</v>
      </c>
      <c r="H30" s="67" t="s">
        <v>14</v>
      </c>
      <c r="I30" s="69" t="s">
        <v>14</v>
      </c>
      <c r="J30" s="69" t="s">
        <v>14</v>
      </c>
      <c r="K30" s="69" t="s">
        <v>14</v>
      </c>
      <c r="L30" s="98" t="s">
        <v>14</v>
      </c>
      <c r="M30" s="99"/>
      <c r="N30" s="138" t="s">
        <v>14</v>
      </c>
    </row>
    <row r="31" spans="1:14" s="63" customFormat="1" x14ac:dyDescent="0.25">
      <c r="A31" s="114" t="s">
        <v>34</v>
      </c>
      <c r="B31" s="115"/>
      <c r="C31" s="115"/>
      <c r="D31" s="115"/>
      <c r="E31" s="6">
        <f>SUM(E29:E30)</f>
        <v>1277631</v>
      </c>
      <c r="F31" s="6">
        <f t="shared" ref="F31:G31" si="10">SUM(F29:F30)</f>
        <v>916000</v>
      </c>
      <c r="G31" s="37">
        <f t="shared" si="10"/>
        <v>898000</v>
      </c>
      <c r="H31" s="67" t="s">
        <v>14</v>
      </c>
      <c r="I31" s="69" t="s">
        <v>14</v>
      </c>
      <c r="J31" s="69" t="s">
        <v>14</v>
      </c>
      <c r="K31" s="69" t="s">
        <v>14</v>
      </c>
      <c r="L31" s="98" t="s">
        <v>14</v>
      </c>
      <c r="M31" s="99"/>
      <c r="N31" s="138" t="s">
        <v>14</v>
      </c>
    </row>
    <row r="32" spans="1:14" s="63" customFormat="1" ht="17.100000000000001" customHeight="1" x14ac:dyDescent="0.25">
      <c r="A32" s="119" t="s">
        <v>35</v>
      </c>
      <c r="B32" s="120"/>
      <c r="C32" s="120"/>
      <c r="D32" s="120"/>
      <c r="E32" s="120"/>
      <c r="F32" s="120"/>
      <c r="G32" s="121"/>
      <c r="H32" s="120"/>
      <c r="I32" s="120"/>
      <c r="J32" s="120"/>
      <c r="K32" s="120"/>
      <c r="L32" s="120"/>
      <c r="M32" s="120"/>
      <c r="N32" s="122"/>
    </row>
    <row r="33" spans="1:14" s="63" customFormat="1" x14ac:dyDescent="0.25">
      <c r="A33" s="123" t="s">
        <v>36</v>
      </c>
      <c r="B33" s="121"/>
      <c r="C33" s="116" t="s">
        <v>37</v>
      </c>
      <c r="D33" s="117"/>
      <c r="E33" s="70">
        <v>36160</v>
      </c>
      <c r="F33" s="70">
        <v>32160</v>
      </c>
      <c r="G33" s="77">
        <v>32160</v>
      </c>
      <c r="H33" s="64">
        <v>72</v>
      </c>
      <c r="I33" s="65">
        <v>90</v>
      </c>
      <c r="J33" s="66">
        <v>9</v>
      </c>
      <c r="K33" s="66">
        <v>9</v>
      </c>
      <c r="L33" s="118">
        <v>0</v>
      </c>
      <c r="M33" s="117"/>
      <c r="N33" s="91">
        <v>0</v>
      </c>
    </row>
    <row r="34" spans="1:14" s="63" customFormat="1" x14ac:dyDescent="0.25">
      <c r="A34" s="123" t="s">
        <v>38</v>
      </c>
      <c r="B34" s="121"/>
      <c r="C34" s="116" t="s">
        <v>39</v>
      </c>
      <c r="D34" s="117"/>
      <c r="E34" s="17">
        <v>384080</v>
      </c>
      <c r="F34" s="17">
        <v>335317</v>
      </c>
      <c r="G34" s="42">
        <v>335317</v>
      </c>
      <c r="H34" s="64">
        <v>72</v>
      </c>
      <c r="I34" s="65">
        <v>90</v>
      </c>
      <c r="J34" s="66">
        <v>9</v>
      </c>
      <c r="K34" s="66">
        <v>9</v>
      </c>
      <c r="L34" s="118">
        <v>0</v>
      </c>
      <c r="M34" s="117"/>
      <c r="N34" s="91">
        <v>0</v>
      </c>
    </row>
    <row r="35" spans="1:14" s="63" customFormat="1" x14ac:dyDescent="0.25">
      <c r="A35" s="110" t="s">
        <v>17</v>
      </c>
      <c r="B35" s="111"/>
      <c r="C35" s="111"/>
      <c r="D35" s="111"/>
      <c r="E35" s="7">
        <f>E34</f>
        <v>384080</v>
      </c>
      <c r="F35" s="7">
        <f t="shared" ref="F35:G35" si="11">F34</f>
        <v>335317</v>
      </c>
      <c r="G35" s="39">
        <f t="shared" si="11"/>
        <v>335317</v>
      </c>
      <c r="H35" s="67" t="s">
        <v>14</v>
      </c>
      <c r="I35" s="68" t="s">
        <v>14</v>
      </c>
      <c r="J35" s="69" t="s">
        <v>14</v>
      </c>
      <c r="K35" s="69" t="s">
        <v>14</v>
      </c>
      <c r="L35" s="98" t="s">
        <v>14</v>
      </c>
      <c r="M35" s="99"/>
      <c r="N35" s="138" t="s">
        <v>14</v>
      </c>
    </row>
    <row r="36" spans="1:14" s="63" customFormat="1" x14ac:dyDescent="0.25">
      <c r="A36" s="112" t="s">
        <v>18</v>
      </c>
      <c r="B36" s="113"/>
      <c r="C36" s="113"/>
      <c r="D36" s="113"/>
      <c r="E36" s="78">
        <f>E33</f>
        <v>36160</v>
      </c>
      <c r="F36" s="78">
        <f t="shared" ref="F36:G36" si="12">F33</f>
        <v>32160</v>
      </c>
      <c r="G36" s="43">
        <f t="shared" si="12"/>
        <v>32160</v>
      </c>
      <c r="H36" s="67" t="s">
        <v>14</v>
      </c>
      <c r="I36" s="69" t="s">
        <v>14</v>
      </c>
      <c r="J36" s="69" t="s">
        <v>14</v>
      </c>
      <c r="K36" s="69" t="s">
        <v>14</v>
      </c>
      <c r="L36" s="98" t="s">
        <v>14</v>
      </c>
      <c r="M36" s="99"/>
      <c r="N36" s="138" t="s">
        <v>14</v>
      </c>
    </row>
    <row r="37" spans="1:14" s="63" customFormat="1" x14ac:dyDescent="0.25">
      <c r="A37" s="114" t="s">
        <v>40</v>
      </c>
      <c r="B37" s="115"/>
      <c r="C37" s="115"/>
      <c r="D37" s="115"/>
      <c r="E37" s="10">
        <f>SUM(E35:E36)</f>
        <v>420240</v>
      </c>
      <c r="F37" s="10">
        <f t="shared" ref="F37:G37" si="13">SUM(F35:F36)</f>
        <v>367477</v>
      </c>
      <c r="G37" s="37">
        <f t="shared" si="13"/>
        <v>367477</v>
      </c>
      <c r="H37" s="67" t="s">
        <v>14</v>
      </c>
      <c r="I37" s="69" t="s">
        <v>14</v>
      </c>
      <c r="J37" s="69" t="s">
        <v>14</v>
      </c>
      <c r="K37" s="69" t="s">
        <v>14</v>
      </c>
      <c r="L37" s="98" t="s">
        <v>14</v>
      </c>
      <c r="M37" s="99"/>
      <c r="N37" s="138" t="s">
        <v>14</v>
      </c>
    </row>
    <row r="38" spans="1:14" s="63" customFormat="1" ht="17.100000000000001" customHeight="1" x14ac:dyDescent="0.25">
      <c r="A38" s="119" t="s">
        <v>41</v>
      </c>
      <c r="B38" s="120"/>
      <c r="C38" s="120"/>
      <c r="D38" s="120"/>
      <c r="E38" s="121"/>
      <c r="F38" s="121"/>
      <c r="G38" s="121"/>
      <c r="H38" s="120"/>
      <c r="I38" s="120"/>
      <c r="J38" s="120"/>
      <c r="K38" s="120"/>
      <c r="L38" s="120"/>
      <c r="M38" s="120"/>
      <c r="N38" s="122"/>
    </row>
    <row r="39" spans="1:14" s="63" customFormat="1" x14ac:dyDescent="0.25">
      <c r="A39" s="123" t="s">
        <v>42</v>
      </c>
      <c r="B39" s="121"/>
      <c r="C39" s="116" t="s">
        <v>43</v>
      </c>
      <c r="D39" s="117"/>
      <c r="E39" s="70">
        <v>924108</v>
      </c>
      <c r="F39" s="70">
        <v>586800</v>
      </c>
      <c r="G39" s="71">
        <v>586800</v>
      </c>
      <c r="H39" s="64">
        <v>76</v>
      </c>
      <c r="I39" s="65">
        <v>105</v>
      </c>
      <c r="J39" s="66">
        <v>9</v>
      </c>
      <c r="K39" s="66">
        <v>9</v>
      </c>
      <c r="L39" s="118">
        <v>0</v>
      </c>
      <c r="M39" s="117"/>
      <c r="N39" s="91">
        <v>0</v>
      </c>
    </row>
    <row r="40" spans="1:14" s="63" customFormat="1" x14ac:dyDescent="0.25">
      <c r="A40" s="110" t="s">
        <v>17</v>
      </c>
      <c r="B40" s="111"/>
      <c r="C40" s="111"/>
      <c r="D40" s="111"/>
      <c r="E40" s="2">
        <v>0</v>
      </c>
      <c r="F40" s="2">
        <v>0</v>
      </c>
      <c r="G40" s="39">
        <v>0</v>
      </c>
      <c r="H40" s="67" t="s">
        <v>14</v>
      </c>
      <c r="I40" s="68" t="s">
        <v>14</v>
      </c>
      <c r="J40" s="69" t="s">
        <v>14</v>
      </c>
      <c r="K40" s="69" t="s">
        <v>14</v>
      </c>
      <c r="L40" s="98" t="s">
        <v>14</v>
      </c>
      <c r="M40" s="99"/>
      <c r="N40" s="138" t="s">
        <v>14</v>
      </c>
    </row>
    <row r="41" spans="1:14" s="63" customFormat="1" x14ac:dyDescent="0.25">
      <c r="A41" s="112" t="s">
        <v>18</v>
      </c>
      <c r="B41" s="113"/>
      <c r="C41" s="113"/>
      <c r="D41" s="113"/>
      <c r="E41" s="22">
        <f>E39</f>
        <v>924108</v>
      </c>
      <c r="F41" s="22">
        <f t="shared" ref="F41:G41" si="14">F39</f>
        <v>586800</v>
      </c>
      <c r="G41" s="43">
        <f t="shared" si="14"/>
        <v>586800</v>
      </c>
      <c r="H41" s="67" t="s">
        <v>14</v>
      </c>
      <c r="I41" s="69" t="s">
        <v>14</v>
      </c>
      <c r="J41" s="69" t="s">
        <v>14</v>
      </c>
      <c r="K41" s="69" t="s">
        <v>14</v>
      </c>
      <c r="L41" s="98" t="s">
        <v>14</v>
      </c>
      <c r="M41" s="99"/>
      <c r="N41" s="138" t="s">
        <v>14</v>
      </c>
    </row>
    <row r="42" spans="1:14" s="63" customFormat="1" x14ac:dyDescent="0.25">
      <c r="A42" s="114" t="s">
        <v>44</v>
      </c>
      <c r="B42" s="115"/>
      <c r="C42" s="115"/>
      <c r="D42" s="115"/>
      <c r="E42" s="6">
        <f>SUM(E40:E41)</f>
        <v>924108</v>
      </c>
      <c r="F42" s="6">
        <f t="shared" ref="F42:G42" si="15">SUM(F40:F41)</f>
        <v>586800</v>
      </c>
      <c r="G42" s="37">
        <f t="shared" si="15"/>
        <v>586800</v>
      </c>
      <c r="H42" s="67" t="s">
        <v>14</v>
      </c>
      <c r="I42" s="69" t="s">
        <v>14</v>
      </c>
      <c r="J42" s="69" t="s">
        <v>14</v>
      </c>
      <c r="K42" s="69" t="s">
        <v>14</v>
      </c>
      <c r="L42" s="98" t="s">
        <v>14</v>
      </c>
      <c r="M42" s="99"/>
      <c r="N42" s="138" t="s">
        <v>14</v>
      </c>
    </row>
    <row r="43" spans="1:14" s="63" customFormat="1" x14ac:dyDescent="0.25">
      <c r="A43" s="104" t="s">
        <v>17</v>
      </c>
      <c r="B43" s="105"/>
      <c r="C43" s="105"/>
      <c r="D43" s="105"/>
      <c r="E43" s="3">
        <f>E18+E23+E29+E35+E40</f>
        <v>1413805</v>
      </c>
      <c r="F43" s="3">
        <f t="shared" ref="F43:G43" si="16">F18+F23+F29+F35+F40</f>
        <v>1035317</v>
      </c>
      <c r="G43" s="33">
        <f t="shared" si="16"/>
        <v>1035317</v>
      </c>
      <c r="H43" s="67" t="s">
        <v>14</v>
      </c>
      <c r="I43" s="69" t="s">
        <v>14</v>
      </c>
      <c r="J43" s="69" t="s">
        <v>14</v>
      </c>
      <c r="K43" s="69" t="s">
        <v>14</v>
      </c>
      <c r="L43" s="98" t="s">
        <v>14</v>
      </c>
      <c r="M43" s="99"/>
      <c r="N43" s="138" t="s">
        <v>14</v>
      </c>
    </row>
    <row r="44" spans="1:14" s="63" customFormat="1" x14ac:dyDescent="0.25">
      <c r="A44" s="106" t="s">
        <v>18</v>
      </c>
      <c r="B44" s="107"/>
      <c r="C44" s="107"/>
      <c r="D44" s="107"/>
      <c r="E44" s="12">
        <f t="shared" ref="E44:E45" si="17">E19+E24+E30+E36+E41</f>
        <v>3040668</v>
      </c>
      <c r="F44" s="12">
        <f t="shared" ref="F44:G44" si="18">F19+F24+F30+F36+F41</f>
        <v>2484200</v>
      </c>
      <c r="G44" s="34">
        <f t="shared" si="18"/>
        <v>2466200</v>
      </c>
      <c r="H44" s="67" t="s">
        <v>14</v>
      </c>
      <c r="I44" s="69" t="s">
        <v>14</v>
      </c>
      <c r="J44" s="69" t="s">
        <v>14</v>
      </c>
      <c r="K44" s="69" t="s">
        <v>14</v>
      </c>
      <c r="L44" s="98" t="s">
        <v>14</v>
      </c>
      <c r="M44" s="99"/>
      <c r="N44" s="138" t="s">
        <v>14</v>
      </c>
    </row>
    <row r="45" spans="1:14" s="63" customFormat="1" x14ac:dyDescent="0.25">
      <c r="A45" s="108" t="s">
        <v>45</v>
      </c>
      <c r="B45" s="109"/>
      <c r="C45" s="109"/>
      <c r="D45" s="109"/>
      <c r="E45" s="5">
        <f t="shared" si="17"/>
        <v>4454473</v>
      </c>
      <c r="F45" s="5">
        <f t="shared" ref="F45:G45" si="19">F20+F25+F31+F37+F42</f>
        <v>3519517</v>
      </c>
      <c r="G45" s="35">
        <f t="shared" si="19"/>
        <v>3501517</v>
      </c>
      <c r="H45" s="67" t="s">
        <v>14</v>
      </c>
      <c r="I45" s="69" t="s">
        <v>14</v>
      </c>
      <c r="J45" s="69" t="s">
        <v>14</v>
      </c>
      <c r="K45" s="69" t="s">
        <v>14</v>
      </c>
      <c r="L45" s="98" t="s">
        <v>14</v>
      </c>
      <c r="M45" s="99"/>
      <c r="N45" s="138" t="s">
        <v>14</v>
      </c>
    </row>
    <row r="46" spans="1:14" s="63" customFormat="1" ht="18.600000000000001" customHeight="1" x14ac:dyDescent="0.25">
      <c r="A46" s="125" t="s">
        <v>46</v>
      </c>
      <c r="B46" s="120"/>
      <c r="C46" s="120"/>
      <c r="D46" s="120"/>
      <c r="E46" s="120"/>
      <c r="F46" s="120"/>
      <c r="G46" s="121"/>
      <c r="H46" s="120"/>
      <c r="I46" s="120"/>
      <c r="J46" s="120"/>
      <c r="K46" s="120"/>
      <c r="L46" s="120"/>
      <c r="M46" s="120"/>
      <c r="N46" s="122"/>
    </row>
    <row r="47" spans="1:14" s="63" customFormat="1" ht="17.100000000000001" customHeight="1" x14ac:dyDescent="0.25">
      <c r="A47" s="119" t="s">
        <v>47</v>
      </c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2"/>
    </row>
    <row r="48" spans="1:14" s="63" customFormat="1" x14ac:dyDescent="0.25">
      <c r="A48" s="123" t="s">
        <v>48</v>
      </c>
      <c r="B48" s="121"/>
      <c r="C48" s="116" t="s">
        <v>49</v>
      </c>
      <c r="D48" s="117"/>
      <c r="E48" s="70">
        <v>176700</v>
      </c>
      <c r="F48" s="70">
        <v>158700</v>
      </c>
      <c r="G48" s="77">
        <v>158700</v>
      </c>
      <c r="H48" s="64">
        <v>71</v>
      </c>
      <c r="I48" s="65">
        <v>80</v>
      </c>
      <c r="J48" s="91">
        <v>9</v>
      </c>
      <c r="K48" s="91">
        <v>9</v>
      </c>
      <c r="L48" s="118">
        <v>0</v>
      </c>
      <c r="M48" s="117"/>
      <c r="N48" s="91">
        <v>0</v>
      </c>
    </row>
    <row r="49" spans="1:16" s="63" customFormat="1" x14ac:dyDescent="0.25">
      <c r="A49" s="123" t="s">
        <v>50</v>
      </c>
      <c r="B49" s="121"/>
      <c r="C49" s="116" t="s">
        <v>51</v>
      </c>
      <c r="D49" s="117"/>
      <c r="E49" s="14">
        <v>700000</v>
      </c>
      <c r="F49" s="14">
        <v>350000</v>
      </c>
      <c r="G49" s="42">
        <v>350000</v>
      </c>
      <c r="H49" s="64">
        <v>86</v>
      </c>
      <c r="I49" s="65">
        <v>105</v>
      </c>
      <c r="J49" s="91">
        <v>9</v>
      </c>
      <c r="K49" s="91">
        <v>9</v>
      </c>
      <c r="L49" s="118">
        <v>0</v>
      </c>
      <c r="M49" s="117"/>
      <c r="N49" s="91">
        <v>0</v>
      </c>
    </row>
    <row r="50" spans="1:16" s="63" customFormat="1" x14ac:dyDescent="0.25">
      <c r="A50" s="110" t="s">
        <v>17</v>
      </c>
      <c r="B50" s="111"/>
      <c r="C50" s="111"/>
      <c r="D50" s="111"/>
      <c r="E50" s="2">
        <f>E49</f>
        <v>700000</v>
      </c>
      <c r="F50" s="2">
        <f t="shared" ref="F50:G50" si="20">F49</f>
        <v>350000</v>
      </c>
      <c r="G50" s="39">
        <f t="shared" si="20"/>
        <v>350000</v>
      </c>
      <c r="H50" s="67" t="s">
        <v>14</v>
      </c>
      <c r="I50" s="68" t="s">
        <v>14</v>
      </c>
      <c r="J50" s="69" t="s">
        <v>14</v>
      </c>
      <c r="K50" s="69" t="s">
        <v>14</v>
      </c>
      <c r="L50" s="98" t="s">
        <v>14</v>
      </c>
      <c r="M50" s="99"/>
      <c r="N50" s="138" t="s">
        <v>14</v>
      </c>
    </row>
    <row r="51" spans="1:16" s="63" customFormat="1" x14ac:dyDescent="0.25">
      <c r="A51" s="112" t="s">
        <v>18</v>
      </c>
      <c r="B51" s="113"/>
      <c r="C51" s="113"/>
      <c r="D51" s="113"/>
      <c r="E51" s="22">
        <f>E48</f>
        <v>176700</v>
      </c>
      <c r="F51" s="22">
        <f t="shared" ref="F51:G51" si="21">F48</f>
        <v>158700</v>
      </c>
      <c r="G51" s="43">
        <f t="shared" si="21"/>
        <v>158700</v>
      </c>
      <c r="H51" s="67" t="s">
        <v>14</v>
      </c>
      <c r="I51" s="69" t="s">
        <v>14</v>
      </c>
      <c r="J51" s="69" t="s">
        <v>14</v>
      </c>
      <c r="K51" s="69" t="s">
        <v>14</v>
      </c>
      <c r="L51" s="98" t="s">
        <v>14</v>
      </c>
      <c r="M51" s="99"/>
      <c r="N51" s="138" t="s">
        <v>14</v>
      </c>
    </row>
    <row r="52" spans="1:16" s="63" customFormat="1" x14ac:dyDescent="0.25">
      <c r="A52" s="114" t="s">
        <v>52</v>
      </c>
      <c r="B52" s="115"/>
      <c r="C52" s="115"/>
      <c r="D52" s="115"/>
      <c r="E52" s="6">
        <f>SUM(E50:E51)</f>
        <v>876700</v>
      </c>
      <c r="F52" s="6">
        <f t="shared" ref="F52:G52" si="22">SUM(F50:F51)</f>
        <v>508700</v>
      </c>
      <c r="G52" s="37">
        <f t="shared" si="22"/>
        <v>508700</v>
      </c>
      <c r="H52" s="67" t="s">
        <v>14</v>
      </c>
      <c r="I52" s="69" t="s">
        <v>14</v>
      </c>
      <c r="J52" s="69" t="s">
        <v>14</v>
      </c>
      <c r="K52" s="69" t="s">
        <v>14</v>
      </c>
      <c r="L52" s="98" t="s">
        <v>14</v>
      </c>
      <c r="M52" s="99"/>
      <c r="N52" s="138" t="s">
        <v>14</v>
      </c>
    </row>
    <row r="53" spans="1:16" s="63" customFormat="1" ht="17.100000000000001" customHeight="1" x14ac:dyDescent="0.25">
      <c r="A53" s="119" t="s">
        <v>53</v>
      </c>
      <c r="B53" s="120"/>
      <c r="C53" s="120"/>
      <c r="D53" s="120"/>
      <c r="E53" s="120"/>
      <c r="F53" s="120"/>
      <c r="G53" s="128"/>
      <c r="H53" s="120"/>
      <c r="I53" s="120"/>
      <c r="J53" s="120"/>
      <c r="K53" s="120"/>
      <c r="L53" s="120"/>
      <c r="M53" s="120"/>
      <c r="N53" s="122"/>
    </row>
    <row r="54" spans="1:16" s="63" customFormat="1" x14ac:dyDescent="0.25">
      <c r="A54" s="123" t="s">
        <v>54</v>
      </c>
      <c r="B54" s="121"/>
      <c r="C54" s="116" t="s">
        <v>55</v>
      </c>
      <c r="D54" s="117"/>
      <c r="E54" s="14">
        <v>480000</v>
      </c>
      <c r="F54" s="15">
        <v>350000</v>
      </c>
      <c r="G54" s="55">
        <v>0</v>
      </c>
      <c r="H54" s="64"/>
      <c r="I54" s="65" t="s">
        <v>14</v>
      </c>
      <c r="J54" s="91">
        <v>9</v>
      </c>
      <c r="K54" s="91">
        <v>9</v>
      </c>
      <c r="L54" s="118">
        <v>0</v>
      </c>
      <c r="M54" s="117"/>
      <c r="N54" s="91">
        <v>0</v>
      </c>
      <c r="P54" s="56"/>
    </row>
    <row r="55" spans="1:16" s="63" customFormat="1" x14ac:dyDescent="0.25">
      <c r="A55" s="123" t="s">
        <v>56</v>
      </c>
      <c r="B55" s="121"/>
      <c r="C55" s="116" t="s">
        <v>55</v>
      </c>
      <c r="D55" s="117"/>
      <c r="E55" s="14">
        <v>480000</v>
      </c>
      <c r="F55" s="15">
        <v>350000</v>
      </c>
      <c r="G55" s="38">
        <v>350000</v>
      </c>
      <c r="H55" s="64">
        <v>72</v>
      </c>
      <c r="I55" s="65">
        <v>85</v>
      </c>
      <c r="J55" s="91">
        <v>9</v>
      </c>
      <c r="K55" s="91">
        <v>9</v>
      </c>
      <c r="L55" s="118">
        <v>0</v>
      </c>
      <c r="M55" s="117"/>
      <c r="N55" s="91">
        <v>0</v>
      </c>
    </row>
    <row r="56" spans="1:16" s="63" customFormat="1" x14ac:dyDescent="0.25">
      <c r="A56" s="110" t="s">
        <v>17</v>
      </c>
      <c r="B56" s="111"/>
      <c r="C56" s="111"/>
      <c r="D56" s="111"/>
      <c r="E56" s="2">
        <f>SUM(E54:E55)</f>
        <v>960000</v>
      </c>
      <c r="F56" s="2">
        <f t="shared" ref="F56:G56" si="23">SUM(F54:F55)</f>
        <v>700000</v>
      </c>
      <c r="G56" s="39">
        <f t="shared" si="23"/>
        <v>350000</v>
      </c>
      <c r="H56" s="67" t="s">
        <v>14</v>
      </c>
      <c r="I56" s="68" t="s">
        <v>14</v>
      </c>
      <c r="J56" s="69" t="s">
        <v>14</v>
      </c>
      <c r="K56" s="69" t="s">
        <v>14</v>
      </c>
      <c r="L56" s="98" t="s">
        <v>14</v>
      </c>
      <c r="M56" s="99"/>
      <c r="N56" s="138" t="s">
        <v>14</v>
      </c>
    </row>
    <row r="57" spans="1:16" s="63" customFormat="1" x14ac:dyDescent="0.25">
      <c r="A57" s="112" t="s">
        <v>18</v>
      </c>
      <c r="B57" s="113"/>
      <c r="C57" s="113"/>
      <c r="D57" s="113"/>
      <c r="E57" s="22">
        <v>0</v>
      </c>
      <c r="F57" s="22">
        <v>0</v>
      </c>
      <c r="G57" s="43">
        <v>0</v>
      </c>
      <c r="H57" s="67" t="s">
        <v>14</v>
      </c>
      <c r="I57" s="69" t="s">
        <v>14</v>
      </c>
      <c r="J57" s="69" t="s">
        <v>14</v>
      </c>
      <c r="K57" s="69" t="s">
        <v>14</v>
      </c>
      <c r="L57" s="98" t="s">
        <v>14</v>
      </c>
      <c r="M57" s="99"/>
      <c r="N57" s="138" t="s">
        <v>14</v>
      </c>
    </row>
    <row r="58" spans="1:16" s="63" customFormat="1" x14ac:dyDescent="0.25">
      <c r="A58" s="114" t="s">
        <v>57</v>
      </c>
      <c r="B58" s="115"/>
      <c r="C58" s="115"/>
      <c r="D58" s="115"/>
      <c r="E58" s="6">
        <f>SUM(E56:E57)</f>
        <v>960000</v>
      </c>
      <c r="F58" s="6">
        <f t="shared" ref="F58:G58" si="24">SUM(F56:F57)</f>
        <v>700000</v>
      </c>
      <c r="G58" s="37">
        <f t="shared" si="24"/>
        <v>350000</v>
      </c>
      <c r="H58" s="67" t="s">
        <v>14</v>
      </c>
      <c r="I58" s="69" t="s">
        <v>14</v>
      </c>
      <c r="J58" s="69" t="s">
        <v>14</v>
      </c>
      <c r="K58" s="69" t="s">
        <v>14</v>
      </c>
      <c r="L58" s="98" t="s">
        <v>14</v>
      </c>
      <c r="M58" s="99"/>
      <c r="N58" s="138" t="s">
        <v>14</v>
      </c>
    </row>
    <row r="59" spans="1:16" s="63" customFormat="1" ht="17.100000000000001" customHeight="1" x14ac:dyDescent="0.25">
      <c r="A59" s="119" t="s">
        <v>58</v>
      </c>
      <c r="B59" s="120"/>
      <c r="C59" s="120"/>
      <c r="D59" s="120"/>
      <c r="E59" s="120"/>
      <c r="F59" s="120"/>
      <c r="G59" s="121"/>
      <c r="H59" s="120"/>
      <c r="I59" s="120"/>
      <c r="J59" s="120"/>
      <c r="K59" s="120"/>
      <c r="L59" s="120"/>
      <c r="M59" s="120"/>
      <c r="N59" s="122"/>
    </row>
    <row r="60" spans="1:16" s="63" customFormat="1" x14ac:dyDescent="0.25">
      <c r="A60" s="123" t="s">
        <v>59</v>
      </c>
      <c r="B60" s="121"/>
      <c r="C60" s="116" t="s">
        <v>60</v>
      </c>
      <c r="D60" s="117"/>
      <c r="E60" s="70">
        <v>626000</v>
      </c>
      <c r="F60" s="70">
        <v>528000</v>
      </c>
      <c r="G60" s="77">
        <v>528000</v>
      </c>
      <c r="H60" s="64">
        <v>76</v>
      </c>
      <c r="I60" s="65">
        <v>110</v>
      </c>
      <c r="J60" s="91">
        <v>9</v>
      </c>
      <c r="K60" s="91">
        <v>9</v>
      </c>
      <c r="L60" s="118">
        <v>0</v>
      </c>
      <c r="M60" s="117"/>
      <c r="N60" s="91">
        <v>0</v>
      </c>
    </row>
    <row r="61" spans="1:16" s="63" customFormat="1" x14ac:dyDescent="0.25">
      <c r="A61" s="123" t="s">
        <v>61</v>
      </c>
      <c r="B61" s="121"/>
      <c r="C61" s="116" t="s">
        <v>62</v>
      </c>
      <c r="D61" s="117"/>
      <c r="E61" s="70">
        <v>122300</v>
      </c>
      <c r="F61" s="70">
        <v>82000</v>
      </c>
      <c r="G61" s="77">
        <v>82000</v>
      </c>
      <c r="H61" s="64">
        <v>81</v>
      </c>
      <c r="I61" s="65">
        <v>100</v>
      </c>
      <c r="J61" s="91">
        <v>9</v>
      </c>
      <c r="K61" s="91">
        <v>9</v>
      </c>
      <c r="L61" s="118">
        <v>0</v>
      </c>
      <c r="M61" s="117"/>
      <c r="N61" s="91">
        <v>0</v>
      </c>
    </row>
    <row r="62" spans="1:16" s="63" customFormat="1" x14ac:dyDescent="0.25">
      <c r="A62" s="123" t="s">
        <v>63</v>
      </c>
      <c r="B62" s="121"/>
      <c r="C62" s="116" t="s">
        <v>64</v>
      </c>
      <c r="D62" s="117"/>
      <c r="E62" s="14">
        <v>500000</v>
      </c>
      <c r="F62" s="14">
        <v>350000</v>
      </c>
      <c r="G62" s="42">
        <v>350000</v>
      </c>
      <c r="H62" s="64">
        <v>81</v>
      </c>
      <c r="I62" s="65">
        <v>105</v>
      </c>
      <c r="J62" s="91">
        <v>9</v>
      </c>
      <c r="K62" s="91">
        <v>9</v>
      </c>
      <c r="L62" s="118">
        <v>0</v>
      </c>
      <c r="M62" s="117"/>
      <c r="N62" s="91">
        <v>0</v>
      </c>
    </row>
    <row r="63" spans="1:16" s="63" customFormat="1" x14ac:dyDescent="0.25">
      <c r="A63" s="110" t="s">
        <v>17</v>
      </c>
      <c r="B63" s="111"/>
      <c r="C63" s="111"/>
      <c r="D63" s="111"/>
      <c r="E63" s="2">
        <f>E62</f>
        <v>500000</v>
      </c>
      <c r="F63" s="2">
        <f t="shared" ref="F63:G63" si="25">F62</f>
        <v>350000</v>
      </c>
      <c r="G63" s="39">
        <f t="shared" si="25"/>
        <v>350000</v>
      </c>
      <c r="H63" s="67" t="s">
        <v>14</v>
      </c>
      <c r="I63" s="68" t="s">
        <v>14</v>
      </c>
      <c r="J63" s="69" t="s">
        <v>14</v>
      </c>
      <c r="K63" s="69" t="s">
        <v>14</v>
      </c>
      <c r="L63" s="98" t="s">
        <v>14</v>
      </c>
      <c r="M63" s="99"/>
      <c r="N63" s="138" t="s">
        <v>14</v>
      </c>
    </row>
    <row r="64" spans="1:16" s="63" customFormat="1" x14ac:dyDescent="0.25">
      <c r="A64" s="112" t="s">
        <v>18</v>
      </c>
      <c r="B64" s="113"/>
      <c r="C64" s="113"/>
      <c r="D64" s="113"/>
      <c r="E64" s="22">
        <f>E60+E61</f>
        <v>748300</v>
      </c>
      <c r="F64" s="22">
        <f t="shared" ref="F64:G64" si="26">F60+F61</f>
        <v>610000</v>
      </c>
      <c r="G64" s="43">
        <f t="shared" si="26"/>
        <v>610000</v>
      </c>
      <c r="H64" s="67" t="s">
        <v>14</v>
      </c>
      <c r="I64" s="69" t="s">
        <v>14</v>
      </c>
      <c r="J64" s="69" t="s">
        <v>14</v>
      </c>
      <c r="K64" s="69" t="s">
        <v>14</v>
      </c>
      <c r="L64" s="98" t="s">
        <v>14</v>
      </c>
      <c r="M64" s="99"/>
      <c r="N64" s="138" t="s">
        <v>14</v>
      </c>
    </row>
    <row r="65" spans="1:14" s="63" customFormat="1" x14ac:dyDescent="0.25">
      <c r="A65" s="114" t="s">
        <v>65</v>
      </c>
      <c r="B65" s="115"/>
      <c r="C65" s="115"/>
      <c r="D65" s="115"/>
      <c r="E65" s="6">
        <f>SUM(E63:E64)</f>
        <v>1248300</v>
      </c>
      <c r="F65" s="6">
        <f t="shared" ref="F65:G65" si="27">SUM(F63:F64)</f>
        <v>960000</v>
      </c>
      <c r="G65" s="37">
        <f t="shared" si="27"/>
        <v>960000</v>
      </c>
      <c r="H65" s="67" t="s">
        <v>14</v>
      </c>
      <c r="I65" s="69" t="s">
        <v>14</v>
      </c>
      <c r="J65" s="69" t="s">
        <v>14</v>
      </c>
      <c r="K65" s="69" t="s">
        <v>14</v>
      </c>
      <c r="L65" s="98" t="s">
        <v>14</v>
      </c>
      <c r="M65" s="99"/>
      <c r="N65" s="138" t="s">
        <v>14</v>
      </c>
    </row>
    <row r="66" spans="1:14" s="63" customFormat="1" ht="17.100000000000001" customHeight="1" x14ac:dyDescent="0.25">
      <c r="A66" s="119" t="s">
        <v>66</v>
      </c>
      <c r="B66" s="120"/>
      <c r="C66" s="120"/>
      <c r="D66" s="120"/>
      <c r="E66" s="120"/>
      <c r="F66" s="120"/>
      <c r="G66" s="128"/>
      <c r="H66" s="120"/>
      <c r="I66" s="120"/>
      <c r="J66" s="120"/>
      <c r="K66" s="120"/>
      <c r="L66" s="120"/>
      <c r="M66" s="120"/>
      <c r="N66" s="122"/>
    </row>
    <row r="67" spans="1:14" s="63" customFormat="1" x14ac:dyDescent="0.25">
      <c r="A67" s="123" t="s">
        <v>67</v>
      </c>
      <c r="B67" s="121"/>
      <c r="C67" s="116" t="s">
        <v>68</v>
      </c>
      <c r="D67" s="117"/>
      <c r="E67" s="14">
        <v>930000</v>
      </c>
      <c r="F67" s="15">
        <v>350000</v>
      </c>
      <c r="G67" s="38">
        <v>350000</v>
      </c>
      <c r="H67" s="64">
        <v>86</v>
      </c>
      <c r="I67" s="65">
        <v>85</v>
      </c>
      <c r="J67" s="91">
        <v>9</v>
      </c>
      <c r="K67" s="91">
        <v>9</v>
      </c>
      <c r="L67" s="118">
        <v>0</v>
      </c>
      <c r="M67" s="117"/>
      <c r="N67" s="91">
        <v>0</v>
      </c>
    </row>
    <row r="68" spans="1:14" s="63" customFormat="1" x14ac:dyDescent="0.25">
      <c r="A68" s="110" t="s">
        <v>17</v>
      </c>
      <c r="B68" s="111"/>
      <c r="C68" s="111"/>
      <c r="D68" s="111"/>
      <c r="E68" s="2">
        <f>E67</f>
        <v>930000</v>
      </c>
      <c r="F68" s="2">
        <f t="shared" ref="F68:G68" si="28">F67</f>
        <v>350000</v>
      </c>
      <c r="G68" s="39">
        <f t="shared" si="28"/>
        <v>350000</v>
      </c>
      <c r="H68" s="67" t="s">
        <v>14</v>
      </c>
      <c r="I68" s="68" t="s">
        <v>14</v>
      </c>
      <c r="J68" s="69" t="s">
        <v>14</v>
      </c>
      <c r="K68" s="69" t="s">
        <v>14</v>
      </c>
      <c r="L68" s="98" t="s">
        <v>14</v>
      </c>
      <c r="M68" s="99"/>
      <c r="N68" s="138" t="s">
        <v>14</v>
      </c>
    </row>
    <row r="69" spans="1:14" s="63" customFormat="1" x14ac:dyDescent="0.25">
      <c r="A69" s="112" t="s">
        <v>18</v>
      </c>
      <c r="B69" s="113"/>
      <c r="C69" s="113"/>
      <c r="D69" s="113"/>
      <c r="E69" s="22">
        <v>0</v>
      </c>
      <c r="F69" s="22">
        <v>0</v>
      </c>
      <c r="G69" s="43">
        <v>0</v>
      </c>
      <c r="H69" s="67" t="s">
        <v>14</v>
      </c>
      <c r="I69" s="69" t="s">
        <v>14</v>
      </c>
      <c r="J69" s="69" t="s">
        <v>14</v>
      </c>
      <c r="K69" s="69" t="s">
        <v>14</v>
      </c>
      <c r="L69" s="98" t="s">
        <v>14</v>
      </c>
      <c r="M69" s="99"/>
      <c r="N69" s="138" t="s">
        <v>14</v>
      </c>
    </row>
    <row r="70" spans="1:14" s="63" customFormat="1" x14ac:dyDescent="0.25">
      <c r="A70" s="114" t="s">
        <v>69</v>
      </c>
      <c r="B70" s="115"/>
      <c r="C70" s="115"/>
      <c r="D70" s="115"/>
      <c r="E70" s="6">
        <f>SUM(E68:E69)</f>
        <v>930000</v>
      </c>
      <c r="F70" s="6">
        <f t="shared" ref="F70:G70" si="29">SUM(F68:F69)</f>
        <v>350000</v>
      </c>
      <c r="G70" s="37">
        <f t="shared" si="29"/>
        <v>350000</v>
      </c>
      <c r="H70" s="67" t="s">
        <v>14</v>
      </c>
      <c r="I70" s="69" t="s">
        <v>14</v>
      </c>
      <c r="J70" s="69" t="s">
        <v>14</v>
      </c>
      <c r="K70" s="69" t="s">
        <v>14</v>
      </c>
      <c r="L70" s="98" t="s">
        <v>14</v>
      </c>
      <c r="M70" s="99"/>
      <c r="N70" s="138" t="s">
        <v>14</v>
      </c>
    </row>
    <row r="71" spans="1:14" s="63" customFormat="1" ht="17.100000000000001" customHeight="1" x14ac:dyDescent="0.25">
      <c r="A71" s="119" t="s">
        <v>70</v>
      </c>
      <c r="B71" s="120"/>
      <c r="C71" s="120"/>
      <c r="D71" s="120"/>
      <c r="E71" s="120"/>
      <c r="F71" s="120"/>
      <c r="G71" s="121"/>
      <c r="H71" s="120"/>
      <c r="I71" s="120"/>
      <c r="J71" s="120"/>
      <c r="K71" s="120"/>
      <c r="L71" s="120"/>
      <c r="M71" s="120"/>
      <c r="N71" s="122"/>
    </row>
    <row r="72" spans="1:14" s="63" customFormat="1" x14ac:dyDescent="0.25">
      <c r="A72" s="123" t="s">
        <v>71</v>
      </c>
      <c r="B72" s="121"/>
      <c r="C72" s="116" t="s">
        <v>72</v>
      </c>
      <c r="D72" s="117"/>
      <c r="E72" s="14">
        <v>398570</v>
      </c>
      <c r="F72" s="14">
        <v>350000</v>
      </c>
      <c r="G72" s="44">
        <v>350000</v>
      </c>
      <c r="H72" s="64">
        <v>72</v>
      </c>
      <c r="I72" s="65">
        <v>80</v>
      </c>
      <c r="J72" s="91">
        <v>9</v>
      </c>
      <c r="K72" s="91">
        <v>9</v>
      </c>
      <c r="L72" s="118">
        <v>0</v>
      </c>
      <c r="M72" s="117"/>
      <c r="N72" s="91">
        <v>0</v>
      </c>
    </row>
    <row r="73" spans="1:14" s="63" customFormat="1" x14ac:dyDescent="0.25">
      <c r="A73" s="123" t="s">
        <v>73</v>
      </c>
      <c r="B73" s="121"/>
      <c r="C73" s="116" t="s">
        <v>74</v>
      </c>
      <c r="D73" s="117"/>
      <c r="E73" s="79">
        <v>92475</v>
      </c>
      <c r="F73" s="79">
        <v>71400</v>
      </c>
      <c r="G73" s="71">
        <v>71400</v>
      </c>
      <c r="H73" s="64">
        <v>76</v>
      </c>
      <c r="I73" s="65">
        <v>70</v>
      </c>
      <c r="J73" s="91">
        <v>9</v>
      </c>
      <c r="K73" s="91">
        <v>9</v>
      </c>
      <c r="L73" s="118">
        <v>0</v>
      </c>
      <c r="M73" s="117"/>
      <c r="N73" s="91">
        <v>0</v>
      </c>
    </row>
    <row r="74" spans="1:14" s="63" customFormat="1" x14ac:dyDescent="0.25">
      <c r="A74" s="110" t="s">
        <v>17</v>
      </c>
      <c r="B74" s="111"/>
      <c r="C74" s="111"/>
      <c r="D74" s="111"/>
      <c r="E74" s="7">
        <f>E72</f>
        <v>398570</v>
      </c>
      <c r="F74" s="7">
        <f t="shared" ref="F74:G74" si="30">F72</f>
        <v>350000</v>
      </c>
      <c r="G74" s="39">
        <f t="shared" si="30"/>
        <v>350000</v>
      </c>
      <c r="H74" s="67" t="s">
        <v>14</v>
      </c>
      <c r="I74" s="68" t="s">
        <v>14</v>
      </c>
      <c r="J74" s="69" t="s">
        <v>14</v>
      </c>
      <c r="K74" s="69" t="s">
        <v>14</v>
      </c>
      <c r="L74" s="98" t="s">
        <v>14</v>
      </c>
      <c r="M74" s="99"/>
      <c r="N74" s="138" t="s">
        <v>14</v>
      </c>
    </row>
    <row r="75" spans="1:14" s="63" customFormat="1" x14ac:dyDescent="0.25">
      <c r="A75" s="112" t="s">
        <v>18</v>
      </c>
      <c r="B75" s="113"/>
      <c r="C75" s="113"/>
      <c r="D75" s="113"/>
      <c r="E75" s="78">
        <f>E73</f>
        <v>92475</v>
      </c>
      <c r="F75" s="78">
        <f t="shared" ref="F75" si="31">F73</f>
        <v>71400</v>
      </c>
      <c r="G75" s="43">
        <v>71400</v>
      </c>
      <c r="H75" s="67" t="s">
        <v>14</v>
      </c>
      <c r="I75" s="69" t="s">
        <v>14</v>
      </c>
      <c r="J75" s="69" t="s">
        <v>14</v>
      </c>
      <c r="K75" s="69" t="s">
        <v>14</v>
      </c>
      <c r="L75" s="98" t="s">
        <v>14</v>
      </c>
      <c r="M75" s="99"/>
      <c r="N75" s="138" t="s">
        <v>14</v>
      </c>
    </row>
    <row r="76" spans="1:14" s="63" customFormat="1" x14ac:dyDescent="0.25">
      <c r="A76" s="114" t="s">
        <v>75</v>
      </c>
      <c r="B76" s="115"/>
      <c r="C76" s="115"/>
      <c r="D76" s="115"/>
      <c r="E76" s="10">
        <f>SUM(E74:E75)</f>
        <v>491045</v>
      </c>
      <c r="F76" s="10">
        <f t="shared" ref="F76:G76" si="32">SUM(F74:F75)</f>
        <v>421400</v>
      </c>
      <c r="G76" s="37">
        <f t="shared" si="32"/>
        <v>421400</v>
      </c>
      <c r="H76" s="67" t="s">
        <v>14</v>
      </c>
      <c r="I76" s="69" t="s">
        <v>14</v>
      </c>
      <c r="J76" s="69" t="s">
        <v>14</v>
      </c>
      <c r="K76" s="69" t="s">
        <v>14</v>
      </c>
      <c r="L76" s="98" t="s">
        <v>14</v>
      </c>
      <c r="M76" s="99"/>
      <c r="N76" s="138" t="s">
        <v>14</v>
      </c>
    </row>
    <row r="77" spans="1:14" s="63" customFormat="1" ht="17.100000000000001" customHeight="1" x14ac:dyDescent="0.25">
      <c r="A77" s="119" t="s">
        <v>76</v>
      </c>
      <c r="B77" s="120"/>
      <c r="C77" s="120"/>
      <c r="D77" s="120"/>
      <c r="E77" s="121"/>
      <c r="F77" s="121"/>
      <c r="G77" s="128"/>
      <c r="H77" s="120"/>
      <c r="I77" s="120"/>
      <c r="J77" s="120"/>
      <c r="K77" s="120"/>
      <c r="L77" s="120"/>
      <c r="M77" s="120"/>
      <c r="N77" s="122"/>
    </row>
    <row r="78" spans="1:14" s="63" customFormat="1" x14ac:dyDescent="0.25">
      <c r="A78" s="123" t="s">
        <v>77</v>
      </c>
      <c r="B78" s="121"/>
      <c r="C78" s="116" t="s">
        <v>78</v>
      </c>
      <c r="D78" s="117"/>
      <c r="E78" s="14">
        <v>354728</v>
      </c>
      <c r="F78" s="15">
        <v>301519</v>
      </c>
      <c r="G78" s="38">
        <v>301519</v>
      </c>
      <c r="H78" s="64">
        <v>72</v>
      </c>
      <c r="I78" s="65">
        <v>90</v>
      </c>
      <c r="J78" s="91">
        <v>9</v>
      </c>
      <c r="K78" s="91">
        <v>9</v>
      </c>
      <c r="L78" s="118">
        <v>0</v>
      </c>
      <c r="M78" s="117"/>
      <c r="N78" s="91">
        <v>0</v>
      </c>
    </row>
    <row r="79" spans="1:14" s="63" customFormat="1" x14ac:dyDescent="0.25">
      <c r="A79" s="110" t="s">
        <v>17</v>
      </c>
      <c r="B79" s="111"/>
      <c r="C79" s="111"/>
      <c r="D79" s="111"/>
      <c r="E79" s="2">
        <f>E78</f>
        <v>354728</v>
      </c>
      <c r="F79" s="2">
        <f t="shared" ref="F79" si="33">F78</f>
        <v>301519</v>
      </c>
      <c r="G79" s="39">
        <f>G78</f>
        <v>301519</v>
      </c>
      <c r="H79" s="67" t="s">
        <v>14</v>
      </c>
      <c r="I79" s="68" t="s">
        <v>14</v>
      </c>
      <c r="J79" s="69" t="s">
        <v>14</v>
      </c>
      <c r="K79" s="69" t="s">
        <v>14</v>
      </c>
      <c r="L79" s="98" t="s">
        <v>14</v>
      </c>
      <c r="M79" s="99"/>
      <c r="N79" s="138" t="s">
        <v>14</v>
      </c>
    </row>
    <row r="80" spans="1:14" s="63" customFormat="1" x14ac:dyDescent="0.25">
      <c r="A80" s="112" t="s">
        <v>18</v>
      </c>
      <c r="B80" s="113"/>
      <c r="C80" s="113"/>
      <c r="D80" s="113"/>
      <c r="E80" s="22">
        <v>0</v>
      </c>
      <c r="F80" s="22">
        <v>0</v>
      </c>
      <c r="G80" s="43">
        <v>0</v>
      </c>
      <c r="H80" s="67" t="s">
        <v>14</v>
      </c>
      <c r="I80" s="69" t="s">
        <v>14</v>
      </c>
      <c r="J80" s="69" t="s">
        <v>14</v>
      </c>
      <c r="K80" s="69" t="s">
        <v>14</v>
      </c>
      <c r="L80" s="98" t="s">
        <v>14</v>
      </c>
      <c r="M80" s="99"/>
      <c r="N80" s="138" t="s">
        <v>14</v>
      </c>
    </row>
    <row r="81" spans="1:19" s="63" customFormat="1" x14ac:dyDescent="0.25">
      <c r="A81" s="114" t="s">
        <v>79</v>
      </c>
      <c r="B81" s="115"/>
      <c r="C81" s="115"/>
      <c r="D81" s="115"/>
      <c r="E81" s="6">
        <f>SUM(E79:E80)</f>
        <v>354728</v>
      </c>
      <c r="F81" s="6">
        <f t="shared" ref="F81:G81" si="34">SUM(F79:F80)</f>
        <v>301519</v>
      </c>
      <c r="G81" s="37">
        <f t="shared" si="34"/>
        <v>301519</v>
      </c>
      <c r="H81" s="67" t="s">
        <v>14</v>
      </c>
      <c r="I81" s="69" t="s">
        <v>14</v>
      </c>
      <c r="J81" s="69" t="s">
        <v>14</v>
      </c>
      <c r="K81" s="69" t="s">
        <v>14</v>
      </c>
      <c r="L81" s="98" t="s">
        <v>14</v>
      </c>
      <c r="M81" s="99"/>
      <c r="N81" s="138" t="s">
        <v>14</v>
      </c>
    </row>
    <row r="82" spans="1:19" s="63" customFormat="1" x14ac:dyDescent="0.25">
      <c r="A82" s="104" t="s">
        <v>17</v>
      </c>
      <c r="B82" s="105"/>
      <c r="C82" s="105"/>
      <c r="D82" s="105"/>
      <c r="E82" s="3">
        <f>E50+E56+E63+E68+E74+E79</f>
        <v>3843298</v>
      </c>
      <c r="F82" s="3">
        <f t="shared" ref="F82:G82" si="35">F50+F56+F63+F68+F74+F79</f>
        <v>2401519</v>
      </c>
      <c r="G82" s="33">
        <f t="shared" si="35"/>
        <v>2051519</v>
      </c>
      <c r="H82" s="67" t="s">
        <v>14</v>
      </c>
      <c r="I82" s="69" t="s">
        <v>14</v>
      </c>
      <c r="J82" s="69" t="s">
        <v>14</v>
      </c>
      <c r="K82" s="69" t="s">
        <v>14</v>
      </c>
      <c r="L82" s="98" t="s">
        <v>14</v>
      </c>
      <c r="M82" s="99"/>
      <c r="N82" s="138" t="s">
        <v>14</v>
      </c>
    </row>
    <row r="83" spans="1:19" s="63" customFormat="1" x14ac:dyDescent="0.25">
      <c r="A83" s="106" t="s">
        <v>18</v>
      </c>
      <c r="B83" s="107"/>
      <c r="C83" s="107"/>
      <c r="D83" s="107"/>
      <c r="E83" s="23">
        <f>E51+E57+E64+E69+E75+E80</f>
        <v>1017475</v>
      </c>
      <c r="F83" s="23">
        <f t="shared" ref="F83:G83" si="36">F51+F57+F64+F69+F75+F80</f>
        <v>840100</v>
      </c>
      <c r="G83" s="34">
        <f t="shared" si="36"/>
        <v>840100</v>
      </c>
      <c r="H83" s="67" t="s">
        <v>14</v>
      </c>
      <c r="I83" s="69" t="s">
        <v>14</v>
      </c>
      <c r="J83" s="69" t="s">
        <v>14</v>
      </c>
      <c r="K83" s="69" t="s">
        <v>14</v>
      </c>
      <c r="L83" s="98" t="s">
        <v>14</v>
      </c>
      <c r="M83" s="99"/>
      <c r="N83" s="138" t="s">
        <v>14</v>
      </c>
    </row>
    <row r="84" spans="1:19" s="63" customFormat="1" x14ac:dyDescent="0.25">
      <c r="A84" s="108" t="s">
        <v>80</v>
      </c>
      <c r="B84" s="109"/>
      <c r="C84" s="109"/>
      <c r="D84" s="109"/>
      <c r="E84" s="20">
        <f>E52+E58+E65+E70+E76+E81</f>
        <v>4860773</v>
      </c>
      <c r="F84" s="20">
        <f t="shared" ref="F84:G84" si="37">F52+F58+F65+F70+F76+F81</f>
        <v>3241619</v>
      </c>
      <c r="G84" s="35">
        <f t="shared" si="37"/>
        <v>2891619</v>
      </c>
      <c r="H84" s="67" t="s">
        <v>14</v>
      </c>
      <c r="I84" s="69" t="s">
        <v>14</v>
      </c>
      <c r="J84" s="69" t="s">
        <v>14</v>
      </c>
      <c r="K84" s="69" t="s">
        <v>14</v>
      </c>
      <c r="L84" s="98" t="s">
        <v>14</v>
      </c>
      <c r="M84" s="99"/>
      <c r="N84" s="138" t="s">
        <v>14</v>
      </c>
    </row>
    <row r="85" spans="1:19" s="63" customFormat="1" ht="18.600000000000001" customHeight="1" x14ac:dyDescent="0.25">
      <c r="A85" s="125" t="s">
        <v>81</v>
      </c>
      <c r="B85" s="120"/>
      <c r="C85" s="120"/>
      <c r="D85" s="120"/>
      <c r="E85" s="121"/>
      <c r="F85" s="121"/>
      <c r="G85" s="121"/>
      <c r="H85" s="120"/>
      <c r="I85" s="120"/>
      <c r="J85" s="120"/>
      <c r="K85" s="120"/>
      <c r="L85" s="120"/>
      <c r="M85" s="120"/>
      <c r="N85" s="122"/>
    </row>
    <row r="86" spans="1:19" s="63" customFormat="1" ht="17.100000000000001" customHeight="1" x14ac:dyDescent="0.25">
      <c r="A86" s="119" t="s">
        <v>82</v>
      </c>
      <c r="B86" s="120"/>
      <c r="C86" s="120"/>
      <c r="D86" s="120"/>
      <c r="E86" s="120"/>
      <c r="F86" s="120"/>
      <c r="G86" s="120"/>
      <c r="H86" s="120"/>
      <c r="I86" s="120"/>
      <c r="J86" s="120"/>
      <c r="K86" s="120"/>
      <c r="L86" s="120"/>
      <c r="M86" s="120"/>
      <c r="N86" s="122"/>
    </row>
    <row r="87" spans="1:19" s="63" customFormat="1" x14ac:dyDescent="0.25">
      <c r="A87" s="123" t="s">
        <v>83</v>
      </c>
      <c r="B87" s="121"/>
      <c r="C87" s="116" t="s">
        <v>84</v>
      </c>
      <c r="D87" s="117"/>
      <c r="E87" s="17">
        <v>400000</v>
      </c>
      <c r="F87" s="17">
        <v>350000</v>
      </c>
      <c r="G87" s="42">
        <v>350000</v>
      </c>
      <c r="H87" s="64">
        <v>72</v>
      </c>
      <c r="I87" s="65">
        <v>110</v>
      </c>
      <c r="J87" s="66">
        <v>9</v>
      </c>
      <c r="K87" s="66">
        <v>9</v>
      </c>
      <c r="L87" s="118">
        <v>0</v>
      </c>
      <c r="M87" s="117"/>
      <c r="N87" s="91">
        <v>0</v>
      </c>
    </row>
    <row r="88" spans="1:19" s="63" customFormat="1" x14ac:dyDescent="0.25">
      <c r="A88" s="110" t="s">
        <v>17</v>
      </c>
      <c r="B88" s="111"/>
      <c r="C88" s="111"/>
      <c r="D88" s="111"/>
      <c r="E88" s="7">
        <f>E87</f>
        <v>400000</v>
      </c>
      <c r="F88" s="7">
        <f t="shared" ref="F88:G88" si="38">F87</f>
        <v>350000</v>
      </c>
      <c r="G88" s="39">
        <f t="shared" si="38"/>
        <v>350000</v>
      </c>
      <c r="H88" s="67" t="s">
        <v>14</v>
      </c>
      <c r="I88" s="68" t="s">
        <v>14</v>
      </c>
      <c r="J88" s="69" t="s">
        <v>14</v>
      </c>
      <c r="K88" s="69" t="s">
        <v>14</v>
      </c>
      <c r="L88" s="98" t="s">
        <v>14</v>
      </c>
      <c r="M88" s="99"/>
      <c r="N88" s="138" t="s">
        <v>14</v>
      </c>
    </row>
    <row r="89" spans="1:19" s="63" customFormat="1" x14ac:dyDescent="0.25">
      <c r="A89" s="112" t="s">
        <v>18</v>
      </c>
      <c r="B89" s="113"/>
      <c r="C89" s="113"/>
      <c r="D89" s="113"/>
      <c r="E89" s="78">
        <v>0</v>
      </c>
      <c r="F89" s="78">
        <v>0</v>
      </c>
      <c r="G89" s="43">
        <v>0</v>
      </c>
      <c r="H89" s="67" t="s">
        <v>14</v>
      </c>
      <c r="I89" s="69" t="s">
        <v>14</v>
      </c>
      <c r="J89" s="69" t="s">
        <v>14</v>
      </c>
      <c r="K89" s="69" t="s">
        <v>14</v>
      </c>
      <c r="L89" s="98" t="s">
        <v>14</v>
      </c>
      <c r="M89" s="99"/>
      <c r="N89" s="138" t="s">
        <v>14</v>
      </c>
    </row>
    <row r="90" spans="1:19" s="63" customFormat="1" x14ac:dyDescent="0.25">
      <c r="A90" s="114" t="s">
        <v>85</v>
      </c>
      <c r="B90" s="115"/>
      <c r="C90" s="115"/>
      <c r="D90" s="115"/>
      <c r="E90" s="10">
        <f>SUM(E88:E89)</f>
        <v>400000</v>
      </c>
      <c r="F90" s="10">
        <f t="shared" ref="F90:G90" si="39">SUM(F88:F89)</f>
        <v>350000</v>
      </c>
      <c r="G90" s="37">
        <f t="shared" si="39"/>
        <v>350000</v>
      </c>
      <c r="H90" s="67" t="s">
        <v>14</v>
      </c>
      <c r="I90" s="69" t="s">
        <v>14</v>
      </c>
      <c r="J90" s="69" t="s">
        <v>14</v>
      </c>
      <c r="K90" s="69" t="s">
        <v>14</v>
      </c>
      <c r="L90" s="98" t="s">
        <v>14</v>
      </c>
      <c r="M90" s="99"/>
      <c r="N90" s="138" t="s">
        <v>14</v>
      </c>
    </row>
    <row r="91" spans="1:19" s="63" customFormat="1" ht="17.100000000000001" customHeight="1" x14ac:dyDescent="0.25">
      <c r="A91" s="119" t="s">
        <v>86</v>
      </c>
      <c r="B91" s="120"/>
      <c r="C91" s="120"/>
      <c r="D91" s="120"/>
      <c r="E91" s="121"/>
      <c r="F91" s="121"/>
      <c r="G91" s="121"/>
      <c r="H91" s="120"/>
      <c r="I91" s="120"/>
      <c r="J91" s="120"/>
      <c r="K91" s="120"/>
      <c r="L91" s="120"/>
      <c r="M91" s="120"/>
      <c r="N91" s="122"/>
    </row>
    <row r="92" spans="1:19" s="63" customFormat="1" ht="15" customHeight="1" x14ac:dyDescent="0.25">
      <c r="A92" s="123" t="s">
        <v>87</v>
      </c>
      <c r="B92" s="121"/>
      <c r="C92" s="116" t="s">
        <v>88</v>
      </c>
      <c r="D92" s="117"/>
      <c r="E92" s="70">
        <v>1462000</v>
      </c>
      <c r="F92" s="70">
        <v>1086000</v>
      </c>
      <c r="G92" s="80">
        <v>1086000</v>
      </c>
      <c r="H92" s="64">
        <v>81</v>
      </c>
      <c r="I92" s="65">
        <v>110</v>
      </c>
      <c r="J92" s="66">
        <v>9</v>
      </c>
      <c r="K92" s="66">
        <v>9</v>
      </c>
      <c r="L92" s="118">
        <v>0</v>
      </c>
      <c r="M92" s="117"/>
      <c r="N92" s="91">
        <v>0</v>
      </c>
      <c r="P92" s="92"/>
      <c r="Q92" s="81"/>
      <c r="R92" s="81"/>
      <c r="S92" s="81"/>
    </row>
    <row r="93" spans="1:19" s="63" customFormat="1" x14ac:dyDescent="0.25">
      <c r="A93" s="123" t="s">
        <v>89</v>
      </c>
      <c r="B93" s="121"/>
      <c r="C93" s="116" t="s">
        <v>90</v>
      </c>
      <c r="D93" s="117"/>
      <c r="E93" s="17">
        <v>450000</v>
      </c>
      <c r="F93" s="17">
        <v>400000</v>
      </c>
      <c r="G93" s="53">
        <v>400000</v>
      </c>
      <c r="H93" s="64">
        <v>72</v>
      </c>
      <c r="I93" s="65">
        <v>90</v>
      </c>
      <c r="J93" s="66">
        <v>9</v>
      </c>
      <c r="K93" s="66">
        <v>9</v>
      </c>
      <c r="L93" s="118">
        <v>0</v>
      </c>
      <c r="M93" s="117"/>
      <c r="N93" s="91">
        <v>0</v>
      </c>
      <c r="P93" s="92"/>
      <c r="Q93" s="81"/>
      <c r="R93" s="81"/>
      <c r="S93" s="81"/>
    </row>
    <row r="94" spans="1:19" s="63" customFormat="1" x14ac:dyDescent="0.25">
      <c r="A94" s="110" t="s">
        <v>17</v>
      </c>
      <c r="B94" s="111"/>
      <c r="C94" s="111"/>
      <c r="D94" s="111"/>
      <c r="E94" s="7">
        <f>E93</f>
        <v>450000</v>
      </c>
      <c r="F94" s="7">
        <f t="shared" ref="F94:G94" si="40">F93</f>
        <v>400000</v>
      </c>
      <c r="G94" s="39">
        <f t="shared" si="40"/>
        <v>400000</v>
      </c>
      <c r="H94" s="67" t="s">
        <v>14</v>
      </c>
      <c r="I94" s="68" t="s">
        <v>14</v>
      </c>
      <c r="J94" s="69" t="s">
        <v>14</v>
      </c>
      <c r="K94" s="69" t="s">
        <v>14</v>
      </c>
      <c r="L94" s="98" t="s">
        <v>14</v>
      </c>
      <c r="M94" s="99"/>
      <c r="N94" s="138" t="s">
        <v>14</v>
      </c>
    </row>
    <row r="95" spans="1:19" s="63" customFormat="1" x14ac:dyDescent="0.25">
      <c r="A95" s="112" t="s">
        <v>18</v>
      </c>
      <c r="B95" s="113"/>
      <c r="C95" s="113"/>
      <c r="D95" s="113"/>
      <c r="E95" s="78">
        <f>E92</f>
        <v>1462000</v>
      </c>
      <c r="F95" s="78">
        <f t="shared" ref="F95:G95" si="41">F92</f>
        <v>1086000</v>
      </c>
      <c r="G95" s="43">
        <f t="shared" si="41"/>
        <v>1086000</v>
      </c>
      <c r="H95" s="67" t="s">
        <v>14</v>
      </c>
      <c r="I95" s="69" t="s">
        <v>14</v>
      </c>
      <c r="J95" s="69" t="s">
        <v>14</v>
      </c>
      <c r="K95" s="69" t="s">
        <v>14</v>
      </c>
      <c r="L95" s="98" t="s">
        <v>14</v>
      </c>
      <c r="M95" s="99"/>
      <c r="N95" s="138" t="s">
        <v>14</v>
      </c>
    </row>
    <row r="96" spans="1:19" s="63" customFormat="1" x14ac:dyDescent="0.25">
      <c r="A96" s="114" t="s">
        <v>91</v>
      </c>
      <c r="B96" s="115"/>
      <c r="C96" s="115"/>
      <c r="D96" s="115"/>
      <c r="E96" s="10">
        <f>SUM(E94:E95)</f>
        <v>1912000</v>
      </c>
      <c r="F96" s="10">
        <f t="shared" ref="F96:G96" si="42">SUM(F94:F95)</f>
        <v>1486000</v>
      </c>
      <c r="G96" s="37">
        <f t="shared" si="42"/>
        <v>1486000</v>
      </c>
      <c r="H96" s="67" t="s">
        <v>14</v>
      </c>
      <c r="I96" s="69" t="s">
        <v>14</v>
      </c>
      <c r="J96" s="69" t="s">
        <v>14</v>
      </c>
      <c r="K96" s="69" t="s">
        <v>14</v>
      </c>
      <c r="L96" s="98" t="s">
        <v>14</v>
      </c>
      <c r="M96" s="99"/>
      <c r="N96" s="138" t="s">
        <v>14</v>
      </c>
    </row>
    <row r="97" spans="1:14" s="63" customFormat="1" ht="17.100000000000001" customHeight="1" x14ac:dyDescent="0.25">
      <c r="A97" s="119" t="s">
        <v>92</v>
      </c>
      <c r="B97" s="120"/>
      <c r="C97" s="120"/>
      <c r="D97" s="120"/>
      <c r="E97" s="121"/>
      <c r="F97" s="121"/>
      <c r="G97" s="121"/>
      <c r="H97" s="120"/>
      <c r="I97" s="120"/>
      <c r="J97" s="120"/>
      <c r="K97" s="120"/>
      <c r="L97" s="120"/>
      <c r="M97" s="120"/>
      <c r="N97" s="122"/>
    </row>
    <row r="98" spans="1:14" s="63" customFormat="1" x14ac:dyDescent="0.25">
      <c r="A98" s="123" t="s">
        <v>93</v>
      </c>
      <c r="B98" s="121"/>
      <c r="C98" s="116" t="s">
        <v>94</v>
      </c>
      <c r="D98" s="117"/>
      <c r="E98" s="70">
        <v>677000</v>
      </c>
      <c r="F98" s="70">
        <v>498000</v>
      </c>
      <c r="G98" s="77">
        <v>498000</v>
      </c>
      <c r="H98" s="64">
        <v>81</v>
      </c>
      <c r="I98" s="65">
        <v>100</v>
      </c>
      <c r="J98" s="66">
        <v>9</v>
      </c>
      <c r="K98" s="66">
        <v>9</v>
      </c>
      <c r="L98" s="118">
        <v>0</v>
      </c>
      <c r="M98" s="117"/>
      <c r="N98" s="91">
        <v>0</v>
      </c>
    </row>
    <row r="99" spans="1:14" s="63" customFormat="1" x14ac:dyDescent="0.25">
      <c r="A99" s="123" t="s">
        <v>95</v>
      </c>
      <c r="B99" s="121"/>
      <c r="C99" s="116" t="s">
        <v>96</v>
      </c>
      <c r="D99" s="117"/>
      <c r="E99" s="70">
        <v>356200</v>
      </c>
      <c r="F99" s="70">
        <v>259200</v>
      </c>
      <c r="G99" s="71">
        <v>259200</v>
      </c>
      <c r="H99" s="64">
        <v>76</v>
      </c>
      <c r="I99" s="65">
        <v>90</v>
      </c>
      <c r="J99" s="66">
        <v>9</v>
      </c>
      <c r="K99" s="66">
        <v>9</v>
      </c>
      <c r="L99" s="118">
        <v>0</v>
      </c>
      <c r="M99" s="117"/>
      <c r="N99" s="91">
        <v>0</v>
      </c>
    </row>
    <row r="100" spans="1:14" s="63" customFormat="1" x14ac:dyDescent="0.25">
      <c r="A100" s="110" t="s">
        <v>17</v>
      </c>
      <c r="B100" s="111"/>
      <c r="C100" s="111"/>
      <c r="D100" s="111"/>
      <c r="E100" s="2">
        <v>0</v>
      </c>
      <c r="F100" s="2">
        <v>0</v>
      </c>
      <c r="G100" s="39">
        <v>0</v>
      </c>
      <c r="H100" s="67" t="s">
        <v>14</v>
      </c>
      <c r="I100" s="68" t="s">
        <v>14</v>
      </c>
      <c r="J100" s="69" t="s">
        <v>14</v>
      </c>
      <c r="K100" s="69" t="s">
        <v>14</v>
      </c>
      <c r="L100" s="98" t="s">
        <v>14</v>
      </c>
      <c r="M100" s="99"/>
      <c r="N100" s="138" t="s">
        <v>14</v>
      </c>
    </row>
    <row r="101" spans="1:14" s="63" customFormat="1" x14ac:dyDescent="0.25">
      <c r="A101" s="112" t="s">
        <v>18</v>
      </c>
      <c r="B101" s="113"/>
      <c r="C101" s="113"/>
      <c r="D101" s="113"/>
      <c r="E101" s="22">
        <f>SUM(E98:E99)</f>
        <v>1033200</v>
      </c>
      <c r="F101" s="22">
        <f t="shared" ref="F101:G101" si="43">SUM(F98:F99)</f>
        <v>757200</v>
      </c>
      <c r="G101" s="43">
        <f t="shared" si="43"/>
        <v>757200</v>
      </c>
      <c r="H101" s="67" t="s">
        <v>14</v>
      </c>
      <c r="I101" s="69" t="s">
        <v>14</v>
      </c>
      <c r="J101" s="69" t="s">
        <v>14</v>
      </c>
      <c r="K101" s="69" t="s">
        <v>14</v>
      </c>
      <c r="L101" s="98" t="s">
        <v>14</v>
      </c>
      <c r="M101" s="99"/>
      <c r="N101" s="138" t="s">
        <v>14</v>
      </c>
    </row>
    <row r="102" spans="1:14" s="63" customFormat="1" x14ac:dyDescent="0.25">
      <c r="A102" s="114" t="s">
        <v>97</v>
      </c>
      <c r="B102" s="115"/>
      <c r="C102" s="115"/>
      <c r="D102" s="115"/>
      <c r="E102" s="21">
        <f>SUM(E100:E101)</f>
        <v>1033200</v>
      </c>
      <c r="F102" s="21">
        <f t="shared" ref="F102:G102" si="44">SUM(F100:F101)</f>
        <v>757200</v>
      </c>
      <c r="G102" s="37">
        <f t="shared" si="44"/>
        <v>757200</v>
      </c>
      <c r="H102" s="67" t="s">
        <v>14</v>
      </c>
      <c r="I102" s="69" t="s">
        <v>14</v>
      </c>
      <c r="J102" s="69" t="s">
        <v>14</v>
      </c>
      <c r="K102" s="69" t="s">
        <v>14</v>
      </c>
      <c r="L102" s="98" t="s">
        <v>14</v>
      </c>
      <c r="M102" s="99"/>
      <c r="N102" s="138" t="s">
        <v>14</v>
      </c>
    </row>
    <row r="103" spans="1:14" s="63" customFormat="1" x14ac:dyDescent="0.25">
      <c r="A103" s="104" t="s">
        <v>17</v>
      </c>
      <c r="B103" s="105"/>
      <c r="C103" s="105"/>
      <c r="D103" s="105"/>
      <c r="E103" s="18">
        <f>E88+E94+E100</f>
        <v>850000</v>
      </c>
      <c r="F103" s="18">
        <f t="shared" ref="F103:G103" si="45">F88+F94+F100</f>
        <v>750000</v>
      </c>
      <c r="G103" s="33">
        <f t="shared" si="45"/>
        <v>750000</v>
      </c>
      <c r="H103" s="67" t="s">
        <v>14</v>
      </c>
      <c r="I103" s="69" t="s">
        <v>14</v>
      </c>
      <c r="J103" s="69" t="s">
        <v>14</v>
      </c>
      <c r="K103" s="69" t="s">
        <v>14</v>
      </c>
      <c r="L103" s="98" t="s">
        <v>14</v>
      </c>
      <c r="M103" s="99"/>
      <c r="N103" s="138" t="s">
        <v>14</v>
      </c>
    </row>
    <row r="104" spans="1:14" s="63" customFormat="1" x14ac:dyDescent="0.25">
      <c r="A104" s="106" t="s">
        <v>18</v>
      </c>
      <c r="B104" s="107"/>
      <c r="C104" s="107"/>
      <c r="D104" s="107"/>
      <c r="E104" s="19">
        <f>E89+E95+E101</f>
        <v>2495200</v>
      </c>
      <c r="F104" s="19">
        <f t="shared" ref="F104:G104" si="46">F89+F95+F101</f>
        <v>1843200</v>
      </c>
      <c r="G104" s="34">
        <f t="shared" si="46"/>
        <v>1843200</v>
      </c>
      <c r="H104" s="67" t="s">
        <v>14</v>
      </c>
      <c r="I104" s="69" t="s">
        <v>14</v>
      </c>
      <c r="J104" s="69" t="s">
        <v>14</v>
      </c>
      <c r="K104" s="69" t="s">
        <v>14</v>
      </c>
      <c r="L104" s="98" t="s">
        <v>14</v>
      </c>
      <c r="M104" s="99"/>
      <c r="N104" s="138" t="s">
        <v>14</v>
      </c>
    </row>
    <row r="105" spans="1:14" s="63" customFormat="1" x14ac:dyDescent="0.25">
      <c r="A105" s="108" t="s">
        <v>98</v>
      </c>
      <c r="B105" s="109"/>
      <c r="C105" s="109"/>
      <c r="D105" s="109"/>
      <c r="E105" s="20">
        <f>E90+E96+E102</f>
        <v>3345200</v>
      </c>
      <c r="F105" s="20">
        <f t="shared" ref="F105:G105" si="47">F90+F96+F102</f>
        <v>2593200</v>
      </c>
      <c r="G105" s="35">
        <f t="shared" si="47"/>
        <v>2593200</v>
      </c>
      <c r="H105" s="67" t="s">
        <v>14</v>
      </c>
      <c r="I105" s="69" t="s">
        <v>14</v>
      </c>
      <c r="J105" s="69" t="s">
        <v>14</v>
      </c>
      <c r="K105" s="69" t="s">
        <v>14</v>
      </c>
      <c r="L105" s="98" t="s">
        <v>14</v>
      </c>
      <c r="M105" s="99"/>
      <c r="N105" s="138" t="s">
        <v>14</v>
      </c>
    </row>
    <row r="106" spans="1:14" s="63" customFormat="1" ht="18.600000000000001" customHeight="1" x14ac:dyDescent="0.25">
      <c r="A106" s="125" t="s">
        <v>99</v>
      </c>
      <c r="B106" s="120"/>
      <c r="C106" s="120"/>
      <c r="D106" s="120"/>
      <c r="E106" s="121"/>
      <c r="F106" s="121"/>
      <c r="G106" s="121"/>
      <c r="H106" s="120"/>
      <c r="I106" s="120"/>
      <c r="J106" s="120"/>
      <c r="K106" s="120"/>
      <c r="L106" s="120"/>
      <c r="M106" s="120"/>
      <c r="N106" s="122"/>
    </row>
    <row r="107" spans="1:14" s="63" customFormat="1" ht="17.100000000000001" customHeight="1" x14ac:dyDescent="0.25">
      <c r="A107" s="119" t="s">
        <v>100</v>
      </c>
      <c r="B107" s="120"/>
      <c r="C107" s="120"/>
      <c r="D107" s="120"/>
      <c r="E107" s="120"/>
      <c r="F107" s="120"/>
      <c r="G107" s="120"/>
      <c r="H107" s="120"/>
      <c r="I107" s="120"/>
      <c r="J107" s="120"/>
      <c r="K107" s="120"/>
      <c r="L107" s="120"/>
      <c r="M107" s="120"/>
      <c r="N107" s="122"/>
    </row>
    <row r="108" spans="1:14" s="63" customFormat="1" ht="21.75" customHeight="1" x14ac:dyDescent="0.25">
      <c r="A108" s="123" t="s">
        <v>101</v>
      </c>
      <c r="B108" s="121"/>
      <c r="C108" s="116" t="s">
        <v>102</v>
      </c>
      <c r="D108" s="117"/>
      <c r="E108" s="79">
        <v>258000</v>
      </c>
      <c r="F108" s="79">
        <v>206400</v>
      </c>
      <c r="G108" s="71">
        <v>206400</v>
      </c>
      <c r="H108" s="64"/>
      <c r="I108" s="65">
        <v>75</v>
      </c>
      <c r="J108" s="66">
        <v>9</v>
      </c>
      <c r="K108" s="66">
        <v>9</v>
      </c>
      <c r="L108" s="118">
        <v>0</v>
      </c>
      <c r="M108" s="117"/>
      <c r="N108" s="91">
        <v>0</v>
      </c>
    </row>
    <row r="109" spans="1:14" s="63" customFormat="1" x14ac:dyDescent="0.25">
      <c r="A109" s="110" t="s">
        <v>17</v>
      </c>
      <c r="B109" s="111"/>
      <c r="C109" s="111"/>
      <c r="D109" s="111"/>
      <c r="E109" s="7">
        <v>0</v>
      </c>
      <c r="F109" s="7">
        <v>0</v>
      </c>
      <c r="G109" s="39">
        <v>0</v>
      </c>
      <c r="H109" s="67" t="s">
        <v>14</v>
      </c>
      <c r="I109" s="68" t="s">
        <v>14</v>
      </c>
      <c r="J109" s="69" t="s">
        <v>14</v>
      </c>
      <c r="K109" s="69" t="s">
        <v>14</v>
      </c>
      <c r="L109" s="98" t="s">
        <v>14</v>
      </c>
      <c r="M109" s="99"/>
      <c r="N109" s="138" t="s">
        <v>14</v>
      </c>
    </row>
    <row r="110" spans="1:14" s="63" customFormat="1" x14ac:dyDescent="0.25">
      <c r="A110" s="112" t="s">
        <v>18</v>
      </c>
      <c r="B110" s="113"/>
      <c r="C110" s="113"/>
      <c r="D110" s="113"/>
      <c r="E110" s="78">
        <f>E108</f>
        <v>258000</v>
      </c>
      <c r="F110" s="78">
        <f t="shared" ref="F110:G110" si="48">F108</f>
        <v>206400</v>
      </c>
      <c r="G110" s="43">
        <f t="shared" si="48"/>
        <v>206400</v>
      </c>
      <c r="H110" s="67" t="s">
        <v>14</v>
      </c>
      <c r="I110" s="69" t="s">
        <v>14</v>
      </c>
      <c r="J110" s="69" t="s">
        <v>14</v>
      </c>
      <c r="K110" s="69" t="s">
        <v>14</v>
      </c>
      <c r="L110" s="98" t="s">
        <v>14</v>
      </c>
      <c r="M110" s="99"/>
      <c r="N110" s="138" t="s">
        <v>14</v>
      </c>
    </row>
    <row r="111" spans="1:14" s="63" customFormat="1" x14ac:dyDescent="0.25">
      <c r="A111" s="114" t="s">
        <v>103</v>
      </c>
      <c r="B111" s="115"/>
      <c r="C111" s="115"/>
      <c r="D111" s="115"/>
      <c r="E111" s="10">
        <f>SUM(E109:E110)</f>
        <v>258000</v>
      </c>
      <c r="F111" s="10">
        <f t="shared" ref="F111:G111" si="49">SUM(F109:F110)</f>
        <v>206400</v>
      </c>
      <c r="G111" s="37">
        <f t="shared" si="49"/>
        <v>206400</v>
      </c>
      <c r="H111" s="67" t="s">
        <v>14</v>
      </c>
      <c r="I111" s="69" t="s">
        <v>14</v>
      </c>
      <c r="J111" s="69" t="s">
        <v>14</v>
      </c>
      <c r="K111" s="69" t="s">
        <v>14</v>
      </c>
      <c r="L111" s="98" t="s">
        <v>14</v>
      </c>
      <c r="M111" s="99"/>
      <c r="N111" s="138" t="s">
        <v>14</v>
      </c>
    </row>
    <row r="112" spans="1:14" s="63" customFormat="1" ht="17.100000000000001" customHeight="1" x14ac:dyDescent="0.25">
      <c r="A112" s="119" t="s">
        <v>104</v>
      </c>
      <c r="B112" s="120"/>
      <c r="C112" s="120"/>
      <c r="D112" s="120"/>
      <c r="E112" s="121"/>
      <c r="F112" s="121"/>
      <c r="G112" s="121"/>
      <c r="H112" s="120"/>
      <c r="I112" s="120"/>
      <c r="J112" s="120"/>
      <c r="K112" s="120"/>
      <c r="L112" s="120"/>
      <c r="M112" s="120"/>
      <c r="N112" s="122"/>
    </row>
    <row r="113" spans="1:14" s="63" customFormat="1" x14ac:dyDescent="0.25">
      <c r="A113" s="123" t="s">
        <v>105</v>
      </c>
      <c r="B113" s="121"/>
      <c r="C113" s="116" t="s">
        <v>106</v>
      </c>
      <c r="D113" s="117"/>
      <c r="E113" s="74">
        <v>669000</v>
      </c>
      <c r="F113" s="74">
        <v>528000</v>
      </c>
      <c r="G113" s="82">
        <v>528000</v>
      </c>
      <c r="H113" s="64">
        <v>76</v>
      </c>
      <c r="I113" s="65">
        <v>95</v>
      </c>
      <c r="J113" s="66">
        <v>9</v>
      </c>
      <c r="K113" s="66">
        <v>9</v>
      </c>
      <c r="L113" s="118">
        <v>0</v>
      </c>
      <c r="M113" s="117"/>
      <c r="N113" s="91">
        <v>0</v>
      </c>
    </row>
    <row r="114" spans="1:14" s="63" customFormat="1" x14ac:dyDescent="0.25">
      <c r="A114" s="123" t="s">
        <v>107</v>
      </c>
      <c r="B114" s="121"/>
      <c r="C114" s="116" t="s">
        <v>108</v>
      </c>
      <c r="D114" s="117"/>
      <c r="E114" s="16">
        <v>360000</v>
      </c>
      <c r="F114" s="16">
        <v>320000</v>
      </c>
      <c r="G114" s="40">
        <v>320000</v>
      </c>
      <c r="H114" s="64">
        <v>72</v>
      </c>
      <c r="I114" s="65">
        <v>100</v>
      </c>
      <c r="J114" s="66">
        <v>9</v>
      </c>
      <c r="K114" s="66">
        <v>9</v>
      </c>
      <c r="L114" s="118">
        <v>0</v>
      </c>
      <c r="M114" s="117"/>
      <c r="N114" s="91">
        <v>0</v>
      </c>
    </row>
    <row r="115" spans="1:14" s="63" customFormat="1" x14ac:dyDescent="0.25">
      <c r="A115" s="110" t="s">
        <v>17</v>
      </c>
      <c r="B115" s="111"/>
      <c r="C115" s="111"/>
      <c r="D115" s="111"/>
      <c r="E115" s="7">
        <f>E114</f>
        <v>360000</v>
      </c>
      <c r="F115" s="7">
        <f t="shared" ref="F115:G115" si="50">F114</f>
        <v>320000</v>
      </c>
      <c r="G115" s="39">
        <f t="shared" si="50"/>
        <v>320000</v>
      </c>
      <c r="H115" s="67" t="s">
        <v>14</v>
      </c>
      <c r="I115" s="68" t="s">
        <v>14</v>
      </c>
      <c r="J115" s="69" t="s">
        <v>14</v>
      </c>
      <c r="K115" s="69" t="s">
        <v>14</v>
      </c>
      <c r="L115" s="98" t="s">
        <v>14</v>
      </c>
      <c r="M115" s="99"/>
      <c r="N115" s="138" t="s">
        <v>14</v>
      </c>
    </row>
    <row r="116" spans="1:14" s="63" customFormat="1" x14ac:dyDescent="0.25">
      <c r="A116" s="112" t="s">
        <v>18</v>
      </c>
      <c r="B116" s="113"/>
      <c r="C116" s="113"/>
      <c r="D116" s="113"/>
      <c r="E116" s="78">
        <f>E113</f>
        <v>669000</v>
      </c>
      <c r="F116" s="78">
        <f t="shared" ref="F116:G116" si="51">F113</f>
        <v>528000</v>
      </c>
      <c r="G116" s="43">
        <f t="shared" si="51"/>
        <v>528000</v>
      </c>
      <c r="H116" s="67" t="s">
        <v>14</v>
      </c>
      <c r="I116" s="69" t="s">
        <v>14</v>
      </c>
      <c r="J116" s="69" t="s">
        <v>14</v>
      </c>
      <c r="K116" s="69" t="s">
        <v>14</v>
      </c>
      <c r="L116" s="98" t="s">
        <v>14</v>
      </c>
      <c r="M116" s="99"/>
      <c r="N116" s="138" t="s">
        <v>14</v>
      </c>
    </row>
    <row r="117" spans="1:14" s="63" customFormat="1" x14ac:dyDescent="0.25">
      <c r="A117" s="114" t="s">
        <v>109</v>
      </c>
      <c r="B117" s="115"/>
      <c r="C117" s="115"/>
      <c r="D117" s="115"/>
      <c r="E117" s="10">
        <f>SUM(E115:E116)</f>
        <v>1029000</v>
      </c>
      <c r="F117" s="10">
        <f t="shared" ref="F117:G117" si="52">SUM(F115:F116)</f>
        <v>848000</v>
      </c>
      <c r="G117" s="37">
        <f t="shared" si="52"/>
        <v>848000</v>
      </c>
      <c r="H117" s="67" t="s">
        <v>14</v>
      </c>
      <c r="I117" s="69" t="s">
        <v>14</v>
      </c>
      <c r="J117" s="69" t="s">
        <v>14</v>
      </c>
      <c r="K117" s="69" t="s">
        <v>14</v>
      </c>
      <c r="L117" s="98" t="s">
        <v>14</v>
      </c>
      <c r="M117" s="99"/>
      <c r="N117" s="138" t="s">
        <v>14</v>
      </c>
    </row>
    <row r="118" spans="1:14" s="63" customFormat="1" ht="17.100000000000001" customHeight="1" x14ac:dyDescent="0.25">
      <c r="A118" s="119" t="s">
        <v>110</v>
      </c>
      <c r="B118" s="120"/>
      <c r="C118" s="120"/>
      <c r="D118" s="120"/>
      <c r="E118" s="121"/>
      <c r="F118" s="121"/>
      <c r="G118" s="128"/>
      <c r="H118" s="120"/>
      <c r="I118" s="120"/>
      <c r="J118" s="120"/>
      <c r="K118" s="120"/>
      <c r="L118" s="120"/>
      <c r="M118" s="120"/>
      <c r="N118" s="122"/>
    </row>
    <row r="119" spans="1:14" s="63" customFormat="1" x14ac:dyDescent="0.25">
      <c r="A119" s="123" t="s">
        <v>111</v>
      </c>
      <c r="B119" s="121"/>
      <c r="C119" s="116" t="s">
        <v>112</v>
      </c>
      <c r="D119" s="117"/>
      <c r="E119" s="8">
        <v>366466</v>
      </c>
      <c r="F119" s="9">
        <v>329819</v>
      </c>
      <c r="G119" s="29">
        <v>329819</v>
      </c>
      <c r="H119" s="64">
        <v>71</v>
      </c>
      <c r="I119" s="65">
        <v>85</v>
      </c>
      <c r="J119" s="66">
        <v>9</v>
      </c>
      <c r="K119" s="66">
        <v>9</v>
      </c>
      <c r="L119" s="118">
        <v>0</v>
      </c>
      <c r="M119" s="117"/>
      <c r="N119" s="91">
        <v>0</v>
      </c>
    </row>
    <row r="120" spans="1:14" s="63" customFormat="1" x14ac:dyDescent="0.25">
      <c r="A120" s="110" t="s">
        <v>17</v>
      </c>
      <c r="B120" s="111"/>
      <c r="C120" s="111"/>
      <c r="D120" s="111"/>
      <c r="E120" s="2">
        <f>E119</f>
        <v>366466</v>
      </c>
      <c r="F120" s="2">
        <f t="shared" ref="F120:G120" si="53">F119</f>
        <v>329819</v>
      </c>
      <c r="G120" s="39">
        <f t="shared" si="53"/>
        <v>329819</v>
      </c>
      <c r="H120" s="67" t="s">
        <v>14</v>
      </c>
      <c r="I120" s="68" t="s">
        <v>14</v>
      </c>
      <c r="J120" s="69" t="s">
        <v>14</v>
      </c>
      <c r="K120" s="69" t="s">
        <v>14</v>
      </c>
      <c r="L120" s="98" t="s">
        <v>14</v>
      </c>
      <c r="M120" s="99"/>
      <c r="N120" s="138" t="s">
        <v>14</v>
      </c>
    </row>
    <row r="121" spans="1:14" s="63" customFormat="1" x14ac:dyDescent="0.25">
      <c r="A121" s="112" t="s">
        <v>18</v>
      </c>
      <c r="B121" s="113"/>
      <c r="C121" s="113"/>
      <c r="D121" s="113"/>
      <c r="E121" s="22">
        <v>0</v>
      </c>
      <c r="F121" s="22">
        <v>0</v>
      </c>
      <c r="G121" s="43">
        <v>0</v>
      </c>
      <c r="H121" s="67" t="s">
        <v>14</v>
      </c>
      <c r="I121" s="69" t="s">
        <v>14</v>
      </c>
      <c r="J121" s="69" t="s">
        <v>14</v>
      </c>
      <c r="K121" s="69" t="s">
        <v>14</v>
      </c>
      <c r="L121" s="98" t="s">
        <v>14</v>
      </c>
      <c r="M121" s="99"/>
      <c r="N121" s="138" t="s">
        <v>14</v>
      </c>
    </row>
    <row r="122" spans="1:14" s="63" customFormat="1" x14ac:dyDescent="0.25">
      <c r="A122" s="114" t="s">
        <v>113</v>
      </c>
      <c r="B122" s="115"/>
      <c r="C122" s="115"/>
      <c r="D122" s="115"/>
      <c r="E122" s="6">
        <f>SUM(E120:E121)</f>
        <v>366466</v>
      </c>
      <c r="F122" s="6">
        <f t="shared" ref="F122:G122" si="54">SUM(F120:F121)</f>
        <v>329819</v>
      </c>
      <c r="G122" s="37">
        <f t="shared" si="54"/>
        <v>329819</v>
      </c>
      <c r="H122" s="67" t="s">
        <v>14</v>
      </c>
      <c r="I122" s="69" t="s">
        <v>14</v>
      </c>
      <c r="J122" s="69" t="s">
        <v>14</v>
      </c>
      <c r="K122" s="69" t="s">
        <v>14</v>
      </c>
      <c r="L122" s="98" t="s">
        <v>14</v>
      </c>
      <c r="M122" s="99"/>
      <c r="N122" s="138" t="s">
        <v>14</v>
      </c>
    </row>
    <row r="123" spans="1:14" s="63" customFormat="1" ht="17.100000000000001" customHeight="1" x14ac:dyDescent="0.25">
      <c r="A123" s="119" t="s">
        <v>114</v>
      </c>
      <c r="B123" s="120"/>
      <c r="C123" s="120"/>
      <c r="D123" s="120"/>
      <c r="E123" s="120"/>
      <c r="F123" s="120"/>
      <c r="G123" s="121"/>
      <c r="H123" s="120"/>
      <c r="I123" s="120"/>
      <c r="J123" s="120"/>
      <c r="K123" s="120"/>
      <c r="L123" s="120"/>
      <c r="M123" s="120"/>
      <c r="N123" s="122"/>
    </row>
    <row r="124" spans="1:14" s="63" customFormat="1" x14ac:dyDescent="0.25">
      <c r="A124" s="123" t="s">
        <v>115</v>
      </c>
      <c r="B124" s="121"/>
      <c r="C124" s="116" t="s">
        <v>116</v>
      </c>
      <c r="D124" s="117"/>
      <c r="E124" s="16">
        <v>455710</v>
      </c>
      <c r="F124" s="16">
        <v>350000</v>
      </c>
      <c r="G124" s="40">
        <v>350000</v>
      </c>
      <c r="H124" s="64">
        <v>76</v>
      </c>
      <c r="I124" s="65">
        <v>115</v>
      </c>
      <c r="J124" s="66">
        <v>9</v>
      </c>
      <c r="K124" s="66">
        <v>9</v>
      </c>
      <c r="L124" s="118">
        <v>0</v>
      </c>
      <c r="M124" s="117"/>
      <c r="N124" s="91">
        <v>0</v>
      </c>
    </row>
    <row r="125" spans="1:14" s="63" customFormat="1" x14ac:dyDescent="0.25">
      <c r="A125" s="110" t="s">
        <v>17</v>
      </c>
      <c r="B125" s="111"/>
      <c r="C125" s="111"/>
      <c r="D125" s="111"/>
      <c r="E125" s="7">
        <f>E124</f>
        <v>455710</v>
      </c>
      <c r="F125" s="7">
        <f t="shared" ref="F125:G125" si="55">F124</f>
        <v>350000</v>
      </c>
      <c r="G125" s="39">
        <f t="shared" si="55"/>
        <v>350000</v>
      </c>
      <c r="H125" s="67" t="s">
        <v>14</v>
      </c>
      <c r="I125" s="68" t="s">
        <v>14</v>
      </c>
      <c r="J125" s="69" t="s">
        <v>14</v>
      </c>
      <c r="K125" s="69" t="s">
        <v>14</v>
      </c>
      <c r="L125" s="98" t="s">
        <v>14</v>
      </c>
      <c r="M125" s="99"/>
      <c r="N125" s="138" t="s">
        <v>14</v>
      </c>
    </row>
    <row r="126" spans="1:14" s="63" customFormat="1" x14ac:dyDescent="0.25">
      <c r="A126" s="112" t="s">
        <v>18</v>
      </c>
      <c r="B126" s="113"/>
      <c r="C126" s="113"/>
      <c r="D126" s="113"/>
      <c r="E126" s="78">
        <v>0</v>
      </c>
      <c r="F126" s="78">
        <v>0</v>
      </c>
      <c r="G126" s="43">
        <v>0</v>
      </c>
      <c r="H126" s="67" t="s">
        <v>14</v>
      </c>
      <c r="I126" s="69" t="s">
        <v>14</v>
      </c>
      <c r="J126" s="69" t="s">
        <v>14</v>
      </c>
      <c r="K126" s="69" t="s">
        <v>14</v>
      </c>
      <c r="L126" s="98" t="s">
        <v>14</v>
      </c>
      <c r="M126" s="99"/>
      <c r="N126" s="138" t="s">
        <v>14</v>
      </c>
    </row>
    <row r="127" spans="1:14" s="63" customFormat="1" x14ac:dyDescent="0.25">
      <c r="A127" s="114" t="s">
        <v>117</v>
      </c>
      <c r="B127" s="115"/>
      <c r="C127" s="115"/>
      <c r="D127" s="115"/>
      <c r="E127" s="10">
        <f>SUM(E125:E126)</f>
        <v>455710</v>
      </c>
      <c r="F127" s="10">
        <f t="shared" ref="F127:G127" si="56">SUM(F125:F126)</f>
        <v>350000</v>
      </c>
      <c r="G127" s="37">
        <f t="shared" si="56"/>
        <v>350000</v>
      </c>
      <c r="H127" s="67" t="s">
        <v>14</v>
      </c>
      <c r="I127" s="69" t="s">
        <v>14</v>
      </c>
      <c r="J127" s="69" t="s">
        <v>14</v>
      </c>
      <c r="K127" s="69" t="s">
        <v>14</v>
      </c>
      <c r="L127" s="98" t="s">
        <v>14</v>
      </c>
      <c r="M127" s="99"/>
      <c r="N127" s="138" t="s">
        <v>14</v>
      </c>
    </row>
    <row r="128" spans="1:14" s="63" customFormat="1" x14ac:dyDescent="0.25">
      <c r="A128" s="104" t="s">
        <v>17</v>
      </c>
      <c r="B128" s="105"/>
      <c r="C128" s="105"/>
      <c r="D128" s="105"/>
      <c r="E128" s="3">
        <f>E109+E115+E120+E125</f>
        <v>1182176</v>
      </c>
      <c r="F128" s="3">
        <f t="shared" ref="F128:G128" si="57">F109+F115+F120+F125</f>
        <v>999819</v>
      </c>
      <c r="G128" s="45">
        <f t="shared" si="57"/>
        <v>999819</v>
      </c>
      <c r="H128" s="67" t="s">
        <v>14</v>
      </c>
      <c r="I128" s="69" t="s">
        <v>14</v>
      </c>
      <c r="J128" s="69" t="s">
        <v>14</v>
      </c>
      <c r="K128" s="69" t="s">
        <v>14</v>
      </c>
      <c r="L128" s="98" t="s">
        <v>14</v>
      </c>
      <c r="M128" s="99"/>
      <c r="N128" s="138" t="s">
        <v>14</v>
      </c>
    </row>
    <row r="129" spans="1:14" s="63" customFormat="1" x14ac:dyDescent="0.25">
      <c r="A129" s="106" t="s">
        <v>18</v>
      </c>
      <c r="B129" s="107"/>
      <c r="C129" s="107"/>
      <c r="D129" s="107"/>
      <c r="E129" s="12">
        <f>E110+E116+E121+E126</f>
        <v>927000</v>
      </c>
      <c r="F129" s="12">
        <f t="shared" ref="F129:G129" si="58">F110+F116+F121+F126</f>
        <v>734400</v>
      </c>
      <c r="G129" s="46">
        <f t="shared" si="58"/>
        <v>734400</v>
      </c>
      <c r="H129" s="67" t="s">
        <v>14</v>
      </c>
      <c r="I129" s="69" t="s">
        <v>14</v>
      </c>
      <c r="J129" s="69" t="s">
        <v>14</v>
      </c>
      <c r="K129" s="69" t="s">
        <v>14</v>
      </c>
      <c r="L129" s="98" t="s">
        <v>14</v>
      </c>
      <c r="M129" s="99"/>
      <c r="N129" s="138" t="s">
        <v>14</v>
      </c>
    </row>
    <row r="130" spans="1:14" s="63" customFormat="1" x14ac:dyDescent="0.25">
      <c r="A130" s="108" t="s">
        <v>118</v>
      </c>
      <c r="B130" s="109"/>
      <c r="C130" s="109"/>
      <c r="D130" s="109"/>
      <c r="E130" s="5">
        <f>E111+E117+E122+E127</f>
        <v>2109176</v>
      </c>
      <c r="F130" s="5">
        <f t="shared" ref="F130:G130" si="59">F111+F117+F122+F127</f>
        <v>1734219</v>
      </c>
      <c r="G130" s="47">
        <f t="shared" si="59"/>
        <v>1734219</v>
      </c>
      <c r="H130" s="57" t="s">
        <v>14</v>
      </c>
      <c r="I130" s="58" t="s">
        <v>14</v>
      </c>
      <c r="J130" s="58" t="s">
        <v>14</v>
      </c>
      <c r="K130" s="58" t="s">
        <v>14</v>
      </c>
      <c r="L130" s="129" t="s">
        <v>14</v>
      </c>
      <c r="M130" s="130"/>
      <c r="N130" s="139" t="s">
        <v>14</v>
      </c>
    </row>
    <row r="131" spans="1:14" s="63" customFormat="1" ht="18.600000000000001" customHeight="1" x14ac:dyDescent="0.25">
      <c r="A131" s="131" t="s">
        <v>119</v>
      </c>
      <c r="B131" s="120"/>
      <c r="C131" s="120"/>
      <c r="D131" s="120"/>
      <c r="E131" s="120"/>
      <c r="F131" s="120"/>
      <c r="G131" s="121"/>
      <c r="H131" s="120"/>
      <c r="I131" s="120"/>
      <c r="J131" s="120"/>
      <c r="K131" s="120"/>
      <c r="L131" s="120"/>
      <c r="M131" s="120"/>
      <c r="N131" s="122"/>
    </row>
    <row r="132" spans="1:14" s="63" customFormat="1" ht="17.100000000000001" customHeight="1" x14ac:dyDescent="0.25">
      <c r="A132" s="119" t="s">
        <v>120</v>
      </c>
      <c r="B132" s="120"/>
      <c r="C132" s="120"/>
      <c r="D132" s="120"/>
      <c r="E132" s="120"/>
      <c r="F132" s="120"/>
      <c r="G132" s="120"/>
      <c r="H132" s="120"/>
      <c r="I132" s="120"/>
      <c r="J132" s="120"/>
      <c r="K132" s="120"/>
      <c r="L132" s="120"/>
      <c r="M132" s="120"/>
      <c r="N132" s="122"/>
    </row>
    <row r="133" spans="1:14" s="63" customFormat="1" x14ac:dyDescent="0.25">
      <c r="A133" s="123" t="s">
        <v>121</v>
      </c>
      <c r="B133" s="121"/>
      <c r="C133" s="116" t="s">
        <v>122</v>
      </c>
      <c r="D133" s="117"/>
      <c r="E133" s="74">
        <v>1466000</v>
      </c>
      <c r="F133" s="74">
        <v>1092000</v>
      </c>
      <c r="G133" s="83">
        <v>1092000</v>
      </c>
      <c r="H133" s="64">
        <v>76</v>
      </c>
      <c r="I133" s="65">
        <v>110</v>
      </c>
      <c r="J133" s="66">
        <v>9</v>
      </c>
      <c r="K133" s="66">
        <v>9</v>
      </c>
      <c r="L133" s="118">
        <v>0</v>
      </c>
      <c r="M133" s="117"/>
      <c r="N133" s="91">
        <v>0</v>
      </c>
    </row>
    <row r="134" spans="1:14" s="63" customFormat="1" x14ac:dyDescent="0.25">
      <c r="A134" s="110" t="s">
        <v>17</v>
      </c>
      <c r="B134" s="111"/>
      <c r="C134" s="111"/>
      <c r="D134" s="111"/>
      <c r="E134" s="2">
        <v>0</v>
      </c>
      <c r="F134" s="2">
        <v>0</v>
      </c>
      <c r="G134" s="39">
        <v>0</v>
      </c>
      <c r="H134" s="67" t="s">
        <v>14</v>
      </c>
      <c r="I134" s="68" t="s">
        <v>14</v>
      </c>
      <c r="J134" s="69" t="s">
        <v>14</v>
      </c>
      <c r="K134" s="69" t="s">
        <v>14</v>
      </c>
      <c r="L134" s="98" t="s">
        <v>14</v>
      </c>
      <c r="M134" s="99"/>
      <c r="N134" s="138" t="s">
        <v>14</v>
      </c>
    </row>
    <row r="135" spans="1:14" s="63" customFormat="1" x14ac:dyDescent="0.25">
      <c r="A135" s="112" t="s">
        <v>18</v>
      </c>
      <c r="B135" s="113"/>
      <c r="C135" s="113"/>
      <c r="D135" s="113"/>
      <c r="E135" s="22">
        <f>E133</f>
        <v>1466000</v>
      </c>
      <c r="F135" s="22">
        <f t="shared" ref="F135:G135" si="60">F133</f>
        <v>1092000</v>
      </c>
      <c r="G135" s="43">
        <f t="shared" si="60"/>
        <v>1092000</v>
      </c>
      <c r="H135" s="67" t="s">
        <v>14</v>
      </c>
      <c r="I135" s="69" t="s">
        <v>14</v>
      </c>
      <c r="J135" s="69" t="s">
        <v>14</v>
      </c>
      <c r="K135" s="69" t="s">
        <v>14</v>
      </c>
      <c r="L135" s="98" t="s">
        <v>14</v>
      </c>
      <c r="M135" s="99"/>
      <c r="N135" s="138" t="s">
        <v>14</v>
      </c>
    </row>
    <row r="136" spans="1:14" s="63" customFormat="1" x14ac:dyDescent="0.25">
      <c r="A136" s="114" t="s">
        <v>123</v>
      </c>
      <c r="B136" s="115"/>
      <c r="C136" s="115"/>
      <c r="D136" s="115"/>
      <c r="E136" s="6">
        <f>SUM(E134:E135)</f>
        <v>1466000</v>
      </c>
      <c r="F136" s="6">
        <f t="shared" ref="F136:G136" si="61">SUM(F134:F135)</f>
        <v>1092000</v>
      </c>
      <c r="G136" s="37">
        <f t="shared" si="61"/>
        <v>1092000</v>
      </c>
      <c r="H136" s="67" t="s">
        <v>14</v>
      </c>
      <c r="I136" s="69" t="s">
        <v>14</v>
      </c>
      <c r="J136" s="69" t="s">
        <v>14</v>
      </c>
      <c r="K136" s="69" t="s">
        <v>14</v>
      </c>
      <c r="L136" s="98" t="s">
        <v>14</v>
      </c>
      <c r="M136" s="99"/>
      <c r="N136" s="138" t="s">
        <v>14</v>
      </c>
    </row>
    <row r="137" spans="1:14" s="63" customFormat="1" ht="17.100000000000001" customHeight="1" x14ac:dyDescent="0.25">
      <c r="A137" s="119" t="s">
        <v>124</v>
      </c>
      <c r="B137" s="120"/>
      <c r="C137" s="120"/>
      <c r="D137" s="120"/>
      <c r="E137" s="120"/>
      <c r="F137" s="120"/>
      <c r="G137" s="121"/>
      <c r="H137" s="120"/>
      <c r="I137" s="120"/>
      <c r="J137" s="120"/>
      <c r="K137" s="120"/>
      <c r="L137" s="120"/>
      <c r="M137" s="120"/>
      <c r="N137" s="122"/>
    </row>
    <row r="138" spans="1:14" s="63" customFormat="1" x14ac:dyDescent="0.25">
      <c r="A138" s="123" t="s">
        <v>125</v>
      </c>
      <c r="B138" s="121"/>
      <c r="C138" s="116" t="s">
        <v>126</v>
      </c>
      <c r="D138" s="117"/>
      <c r="E138" s="70">
        <v>342000</v>
      </c>
      <c r="F138" s="70">
        <v>307800</v>
      </c>
      <c r="G138" s="77">
        <v>307800</v>
      </c>
      <c r="H138" s="64">
        <v>66</v>
      </c>
      <c r="I138" s="65">
        <v>75</v>
      </c>
      <c r="J138" s="66">
        <v>9</v>
      </c>
      <c r="K138" s="66">
        <v>9</v>
      </c>
      <c r="L138" s="118">
        <v>0</v>
      </c>
      <c r="M138" s="117"/>
      <c r="N138" s="91">
        <v>0</v>
      </c>
    </row>
    <row r="139" spans="1:14" s="63" customFormat="1" x14ac:dyDescent="0.25">
      <c r="A139" s="123" t="s">
        <v>127</v>
      </c>
      <c r="B139" s="121"/>
      <c r="C139" s="116" t="s">
        <v>128</v>
      </c>
      <c r="D139" s="117"/>
      <c r="E139" s="17">
        <v>477220</v>
      </c>
      <c r="F139" s="17">
        <v>350000</v>
      </c>
      <c r="G139" s="42">
        <v>350000</v>
      </c>
      <c r="H139" s="64">
        <v>65</v>
      </c>
      <c r="I139" s="65">
        <v>80</v>
      </c>
      <c r="J139" s="66">
        <v>9</v>
      </c>
      <c r="K139" s="66">
        <v>9</v>
      </c>
      <c r="L139" s="118">
        <v>0</v>
      </c>
      <c r="M139" s="117"/>
      <c r="N139" s="91">
        <v>0</v>
      </c>
    </row>
    <row r="140" spans="1:14" s="63" customFormat="1" x14ac:dyDescent="0.25">
      <c r="A140" s="110" t="s">
        <v>17</v>
      </c>
      <c r="B140" s="111"/>
      <c r="C140" s="111"/>
      <c r="D140" s="111"/>
      <c r="E140" s="7">
        <f>E139</f>
        <v>477220</v>
      </c>
      <c r="F140" s="7">
        <f t="shared" ref="F140:G140" si="62">F139</f>
        <v>350000</v>
      </c>
      <c r="G140" s="39">
        <f t="shared" si="62"/>
        <v>350000</v>
      </c>
      <c r="H140" s="67" t="s">
        <v>14</v>
      </c>
      <c r="I140" s="68" t="s">
        <v>14</v>
      </c>
      <c r="J140" s="69" t="s">
        <v>14</v>
      </c>
      <c r="K140" s="69" t="s">
        <v>14</v>
      </c>
      <c r="L140" s="98" t="s">
        <v>14</v>
      </c>
      <c r="M140" s="99"/>
      <c r="N140" s="138" t="s">
        <v>14</v>
      </c>
    </row>
    <row r="141" spans="1:14" s="63" customFormat="1" x14ac:dyDescent="0.25">
      <c r="A141" s="112" t="s">
        <v>18</v>
      </c>
      <c r="B141" s="113"/>
      <c r="C141" s="113"/>
      <c r="D141" s="113"/>
      <c r="E141" s="78">
        <f>E138</f>
        <v>342000</v>
      </c>
      <c r="F141" s="78">
        <f t="shared" ref="F141:G141" si="63">F138</f>
        <v>307800</v>
      </c>
      <c r="G141" s="43">
        <f t="shared" si="63"/>
        <v>307800</v>
      </c>
      <c r="H141" s="67" t="s">
        <v>14</v>
      </c>
      <c r="I141" s="69" t="s">
        <v>14</v>
      </c>
      <c r="J141" s="69" t="s">
        <v>14</v>
      </c>
      <c r="K141" s="69" t="s">
        <v>14</v>
      </c>
      <c r="L141" s="98" t="s">
        <v>14</v>
      </c>
      <c r="M141" s="99"/>
      <c r="N141" s="138" t="s">
        <v>14</v>
      </c>
    </row>
    <row r="142" spans="1:14" s="63" customFormat="1" x14ac:dyDescent="0.25">
      <c r="A142" s="114" t="s">
        <v>129</v>
      </c>
      <c r="B142" s="115"/>
      <c r="C142" s="115"/>
      <c r="D142" s="115"/>
      <c r="E142" s="10">
        <f>SUM(E140:E141)</f>
        <v>819220</v>
      </c>
      <c r="F142" s="10">
        <f t="shared" ref="F142:G142" si="64">SUM(F140:F141)</f>
        <v>657800</v>
      </c>
      <c r="G142" s="37">
        <f t="shared" si="64"/>
        <v>657800</v>
      </c>
      <c r="H142" s="67" t="s">
        <v>14</v>
      </c>
      <c r="I142" s="69" t="s">
        <v>14</v>
      </c>
      <c r="J142" s="69" t="s">
        <v>14</v>
      </c>
      <c r="K142" s="69" t="s">
        <v>14</v>
      </c>
      <c r="L142" s="98" t="s">
        <v>14</v>
      </c>
      <c r="M142" s="99"/>
      <c r="N142" s="138" t="s">
        <v>14</v>
      </c>
    </row>
    <row r="143" spans="1:14" s="63" customFormat="1" ht="17.100000000000001" customHeight="1" x14ac:dyDescent="0.25">
      <c r="A143" s="119" t="s">
        <v>130</v>
      </c>
      <c r="B143" s="120"/>
      <c r="C143" s="120"/>
      <c r="D143" s="120"/>
      <c r="E143" s="121"/>
      <c r="F143" s="121"/>
      <c r="G143" s="121"/>
      <c r="H143" s="120"/>
      <c r="I143" s="120"/>
      <c r="J143" s="120"/>
      <c r="K143" s="120"/>
      <c r="L143" s="120"/>
      <c r="M143" s="120"/>
      <c r="N143" s="122"/>
    </row>
    <row r="144" spans="1:14" s="63" customFormat="1" x14ac:dyDescent="0.25">
      <c r="A144" s="123" t="s">
        <v>131</v>
      </c>
      <c r="B144" s="121"/>
      <c r="C144" s="116" t="s">
        <v>132</v>
      </c>
      <c r="D144" s="117"/>
      <c r="E144" s="74">
        <v>1075800</v>
      </c>
      <c r="F144" s="74">
        <v>864000</v>
      </c>
      <c r="G144" s="82">
        <v>846000</v>
      </c>
      <c r="H144" s="64">
        <v>76</v>
      </c>
      <c r="I144" s="65">
        <v>110</v>
      </c>
      <c r="J144" s="66">
        <v>9</v>
      </c>
      <c r="K144" s="66">
        <v>9</v>
      </c>
      <c r="L144" s="118">
        <v>0</v>
      </c>
      <c r="M144" s="117"/>
      <c r="N144" s="91">
        <v>0</v>
      </c>
    </row>
    <row r="145" spans="1:14" s="63" customFormat="1" x14ac:dyDescent="0.25">
      <c r="A145" s="123" t="s">
        <v>133</v>
      </c>
      <c r="B145" s="121"/>
      <c r="C145" s="116" t="s">
        <v>134</v>
      </c>
      <c r="D145" s="117"/>
      <c r="E145" s="16">
        <v>711480</v>
      </c>
      <c r="F145" s="16">
        <v>533610</v>
      </c>
      <c r="G145" s="40">
        <v>533610</v>
      </c>
      <c r="H145" s="64">
        <v>66</v>
      </c>
      <c r="I145" s="65">
        <v>95</v>
      </c>
      <c r="J145" s="66">
        <v>9</v>
      </c>
      <c r="K145" s="66">
        <v>9</v>
      </c>
      <c r="L145" s="118">
        <v>0</v>
      </c>
      <c r="M145" s="117"/>
      <c r="N145" s="91">
        <v>0</v>
      </c>
    </row>
    <row r="146" spans="1:14" s="63" customFormat="1" x14ac:dyDescent="0.25">
      <c r="A146" s="110" t="s">
        <v>17</v>
      </c>
      <c r="B146" s="111"/>
      <c r="C146" s="111"/>
      <c r="D146" s="111"/>
      <c r="E146" s="7">
        <f>E145</f>
        <v>711480</v>
      </c>
      <c r="F146" s="7">
        <f t="shared" ref="F146:G146" si="65">F145</f>
        <v>533610</v>
      </c>
      <c r="G146" s="39">
        <f t="shared" si="65"/>
        <v>533610</v>
      </c>
      <c r="H146" s="67" t="s">
        <v>14</v>
      </c>
      <c r="I146" s="68" t="s">
        <v>14</v>
      </c>
      <c r="J146" s="69" t="s">
        <v>14</v>
      </c>
      <c r="K146" s="69" t="s">
        <v>14</v>
      </c>
      <c r="L146" s="98" t="s">
        <v>14</v>
      </c>
      <c r="M146" s="99"/>
      <c r="N146" s="138" t="s">
        <v>14</v>
      </c>
    </row>
    <row r="147" spans="1:14" s="63" customFormat="1" x14ac:dyDescent="0.25">
      <c r="A147" s="112" t="s">
        <v>18</v>
      </c>
      <c r="B147" s="113"/>
      <c r="C147" s="113"/>
      <c r="D147" s="113"/>
      <c r="E147" s="78">
        <f>E144</f>
        <v>1075800</v>
      </c>
      <c r="F147" s="78">
        <f t="shared" ref="F147:G147" si="66">F144</f>
        <v>864000</v>
      </c>
      <c r="G147" s="43">
        <f t="shared" si="66"/>
        <v>846000</v>
      </c>
      <c r="H147" s="67" t="s">
        <v>14</v>
      </c>
      <c r="I147" s="69" t="s">
        <v>14</v>
      </c>
      <c r="J147" s="69" t="s">
        <v>14</v>
      </c>
      <c r="K147" s="69" t="s">
        <v>14</v>
      </c>
      <c r="L147" s="98" t="s">
        <v>14</v>
      </c>
      <c r="M147" s="99"/>
      <c r="N147" s="138" t="s">
        <v>14</v>
      </c>
    </row>
    <row r="148" spans="1:14" s="63" customFormat="1" x14ac:dyDescent="0.25">
      <c r="A148" s="114" t="s">
        <v>135</v>
      </c>
      <c r="B148" s="115"/>
      <c r="C148" s="115"/>
      <c r="D148" s="115"/>
      <c r="E148" s="10">
        <f>SUM(E146:E147)</f>
        <v>1787280</v>
      </c>
      <c r="F148" s="10">
        <f t="shared" ref="F148:G148" si="67">SUM(F146:F147)</f>
        <v>1397610</v>
      </c>
      <c r="G148" s="37">
        <f t="shared" si="67"/>
        <v>1379610</v>
      </c>
      <c r="H148" s="67" t="s">
        <v>14</v>
      </c>
      <c r="I148" s="69" t="s">
        <v>14</v>
      </c>
      <c r="J148" s="69" t="s">
        <v>14</v>
      </c>
      <c r="K148" s="69" t="s">
        <v>14</v>
      </c>
      <c r="L148" s="98" t="s">
        <v>14</v>
      </c>
      <c r="M148" s="99"/>
      <c r="N148" s="138" t="s">
        <v>14</v>
      </c>
    </row>
    <row r="149" spans="1:14" s="63" customFormat="1" ht="17.100000000000001" customHeight="1" x14ac:dyDescent="0.25">
      <c r="A149" s="119" t="s">
        <v>136</v>
      </c>
      <c r="B149" s="120"/>
      <c r="C149" s="120"/>
      <c r="D149" s="120"/>
      <c r="E149" s="121"/>
      <c r="F149" s="121"/>
      <c r="G149" s="128"/>
      <c r="H149" s="120"/>
      <c r="I149" s="120"/>
      <c r="J149" s="120"/>
      <c r="K149" s="120"/>
      <c r="L149" s="120"/>
      <c r="M149" s="120"/>
      <c r="N149" s="122"/>
    </row>
    <row r="150" spans="1:14" s="63" customFormat="1" x14ac:dyDescent="0.25">
      <c r="A150" s="123" t="s">
        <v>137</v>
      </c>
      <c r="B150" s="121"/>
      <c r="C150" s="116" t="s">
        <v>138</v>
      </c>
      <c r="D150" s="117"/>
      <c r="E150" s="14">
        <v>700000</v>
      </c>
      <c r="F150" s="15">
        <v>550000</v>
      </c>
      <c r="G150" s="38">
        <v>550000</v>
      </c>
      <c r="H150" s="64">
        <v>70</v>
      </c>
      <c r="I150" s="65">
        <v>100</v>
      </c>
      <c r="J150" s="66">
        <v>9</v>
      </c>
      <c r="K150" s="66">
        <v>9</v>
      </c>
      <c r="L150" s="118">
        <v>0</v>
      </c>
      <c r="M150" s="117"/>
      <c r="N150" s="91">
        <v>0</v>
      </c>
    </row>
    <row r="151" spans="1:14" s="63" customFormat="1" x14ac:dyDescent="0.25">
      <c r="A151" s="110" t="s">
        <v>17</v>
      </c>
      <c r="B151" s="111"/>
      <c r="C151" s="111"/>
      <c r="D151" s="111"/>
      <c r="E151" s="2">
        <f>E150</f>
        <v>700000</v>
      </c>
      <c r="F151" s="2">
        <f t="shared" ref="F151:G151" si="68">F150</f>
        <v>550000</v>
      </c>
      <c r="G151" s="39">
        <f t="shared" si="68"/>
        <v>550000</v>
      </c>
      <c r="H151" s="67" t="s">
        <v>14</v>
      </c>
      <c r="I151" s="68" t="s">
        <v>14</v>
      </c>
      <c r="J151" s="69" t="s">
        <v>14</v>
      </c>
      <c r="K151" s="69" t="s">
        <v>14</v>
      </c>
      <c r="L151" s="98" t="s">
        <v>14</v>
      </c>
      <c r="M151" s="99"/>
      <c r="N151" s="138" t="s">
        <v>14</v>
      </c>
    </row>
    <row r="152" spans="1:14" s="63" customFormat="1" x14ac:dyDescent="0.25">
      <c r="A152" s="112" t="s">
        <v>18</v>
      </c>
      <c r="B152" s="113"/>
      <c r="C152" s="113"/>
      <c r="D152" s="113"/>
      <c r="E152" s="22">
        <v>0</v>
      </c>
      <c r="F152" s="22">
        <v>0</v>
      </c>
      <c r="G152" s="43">
        <v>0</v>
      </c>
      <c r="H152" s="67" t="s">
        <v>14</v>
      </c>
      <c r="I152" s="69" t="s">
        <v>14</v>
      </c>
      <c r="J152" s="69" t="s">
        <v>14</v>
      </c>
      <c r="K152" s="69" t="s">
        <v>14</v>
      </c>
      <c r="L152" s="98" t="s">
        <v>14</v>
      </c>
      <c r="M152" s="99"/>
      <c r="N152" s="138" t="s">
        <v>14</v>
      </c>
    </row>
    <row r="153" spans="1:14" s="63" customFormat="1" x14ac:dyDescent="0.25">
      <c r="A153" s="114" t="s">
        <v>139</v>
      </c>
      <c r="B153" s="115"/>
      <c r="C153" s="115"/>
      <c r="D153" s="115"/>
      <c r="E153" s="6">
        <f>SUM(E151:E152)</f>
        <v>700000</v>
      </c>
      <c r="F153" s="6">
        <f t="shared" ref="F153:G153" si="69">SUM(F151:F152)</f>
        <v>550000</v>
      </c>
      <c r="G153" s="37">
        <f t="shared" si="69"/>
        <v>550000</v>
      </c>
      <c r="H153" s="67" t="s">
        <v>14</v>
      </c>
      <c r="I153" s="69" t="s">
        <v>14</v>
      </c>
      <c r="J153" s="69" t="s">
        <v>14</v>
      </c>
      <c r="K153" s="69" t="s">
        <v>14</v>
      </c>
      <c r="L153" s="98" t="s">
        <v>14</v>
      </c>
      <c r="M153" s="99"/>
      <c r="N153" s="138" t="s">
        <v>14</v>
      </c>
    </row>
    <row r="154" spans="1:14" s="63" customFormat="1" ht="17.100000000000001" customHeight="1" x14ac:dyDescent="0.25">
      <c r="A154" s="119" t="s">
        <v>140</v>
      </c>
      <c r="B154" s="120"/>
      <c r="C154" s="120"/>
      <c r="D154" s="120"/>
      <c r="E154" s="120"/>
      <c r="F154" s="120"/>
      <c r="G154" s="121"/>
      <c r="H154" s="120"/>
      <c r="I154" s="120"/>
      <c r="J154" s="120"/>
      <c r="K154" s="120"/>
      <c r="L154" s="120"/>
      <c r="M154" s="120"/>
      <c r="N154" s="122"/>
    </row>
    <row r="155" spans="1:14" s="63" customFormat="1" x14ac:dyDescent="0.25">
      <c r="A155" s="123" t="s">
        <v>141</v>
      </c>
      <c r="B155" s="121"/>
      <c r="C155" s="116" t="s">
        <v>142</v>
      </c>
      <c r="D155" s="117"/>
      <c r="E155" s="84">
        <v>827400</v>
      </c>
      <c r="F155" s="84">
        <v>585000</v>
      </c>
      <c r="G155" s="83">
        <v>585000</v>
      </c>
      <c r="H155" s="64">
        <v>81</v>
      </c>
      <c r="I155" s="65">
        <v>85</v>
      </c>
      <c r="J155" s="66">
        <v>9</v>
      </c>
      <c r="K155" s="66">
        <v>9</v>
      </c>
      <c r="L155" s="118">
        <v>0</v>
      </c>
      <c r="M155" s="117"/>
      <c r="N155" s="91">
        <v>0</v>
      </c>
    </row>
    <row r="156" spans="1:14" s="63" customFormat="1" x14ac:dyDescent="0.25">
      <c r="A156" s="110" t="s">
        <v>17</v>
      </c>
      <c r="B156" s="111"/>
      <c r="C156" s="111"/>
      <c r="D156" s="111"/>
      <c r="E156" s="7">
        <v>0</v>
      </c>
      <c r="F156" s="7">
        <v>0</v>
      </c>
      <c r="G156" s="39">
        <v>0</v>
      </c>
      <c r="H156" s="67" t="s">
        <v>14</v>
      </c>
      <c r="I156" s="68" t="s">
        <v>14</v>
      </c>
      <c r="J156" s="69" t="s">
        <v>14</v>
      </c>
      <c r="K156" s="69" t="s">
        <v>14</v>
      </c>
      <c r="L156" s="98" t="s">
        <v>14</v>
      </c>
      <c r="M156" s="99"/>
      <c r="N156" s="138" t="s">
        <v>14</v>
      </c>
    </row>
    <row r="157" spans="1:14" s="63" customFormat="1" x14ac:dyDescent="0.25">
      <c r="A157" s="112" t="s">
        <v>18</v>
      </c>
      <c r="B157" s="113"/>
      <c r="C157" s="113"/>
      <c r="D157" s="113"/>
      <c r="E157" s="78">
        <f>E155</f>
        <v>827400</v>
      </c>
      <c r="F157" s="78">
        <f t="shared" ref="F157:G157" si="70">F155</f>
        <v>585000</v>
      </c>
      <c r="G157" s="43">
        <f t="shared" si="70"/>
        <v>585000</v>
      </c>
      <c r="H157" s="67" t="s">
        <v>14</v>
      </c>
      <c r="I157" s="69" t="s">
        <v>14</v>
      </c>
      <c r="J157" s="69" t="s">
        <v>14</v>
      </c>
      <c r="K157" s="69" t="s">
        <v>14</v>
      </c>
      <c r="L157" s="98" t="s">
        <v>14</v>
      </c>
      <c r="M157" s="99"/>
      <c r="N157" s="138" t="s">
        <v>14</v>
      </c>
    </row>
    <row r="158" spans="1:14" s="63" customFormat="1" x14ac:dyDescent="0.25">
      <c r="A158" s="114" t="s">
        <v>143</v>
      </c>
      <c r="B158" s="115"/>
      <c r="C158" s="115"/>
      <c r="D158" s="115"/>
      <c r="E158" s="10">
        <f>SUM(E156:E157)</f>
        <v>827400</v>
      </c>
      <c r="F158" s="10">
        <f t="shared" ref="F158:G158" si="71">SUM(F156:F157)</f>
        <v>585000</v>
      </c>
      <c r="G158" s="37">
        <f t="shared" si="71"/>
        <v>585000</v>
      </c>
      <c r="H158" s="67" t="s">
        <v>14</v>
      </c>
      <c r="I158" s="69" t="s">
        <v>14</v>
      </c>
      <c r="J158" s="69" t="s">
        <v>14</v>
      </c>
      <c r="K158" s="69" t="s">
        <v>14</v>
      </c>
      <c r="L158" s="98" t="s">
        <v>14</v>
      </c>
      <c r="M158" s="99"/>
      <c r="N158" s="138" t="s">
        <v>14</v>
      </c>
    </row>
    <row r="159" spans="1:14" s="63" customFormat="1" ht="17.100000000000001" customHeight="1" x14ac:dyDescent="0.25">
      <c r="A159" s="119" t="s">
        <v>144</v>
      </c>
      <c r="B159" s="120"/>
      <c r="C159" s="120"/>
      <c r="D159" s="120"/>
      <c r="E159" s="121"/>
      <c r="F159" s="121"/>
      <c r="G159" s="121"/>
      <c r="H159" s="120"/>
      <c r="I159" s="120"/>
      <c r="J159" s="120"/>
      <c r="K159" s="120"/>
      <c r="L159" s="120"/>
      <c r="M159" s="120"/>
      <c r="N159" s="122"/>
    </row>
    <row r="160" spans="1:14" s="63" customFormat="1" x14ac:dyDescent="0.25">
      <c r="A160" s="123" t="s">
        <v>145</v>
      </c>
      <c r="B160" s="121"/>
      <c r="C160" s="116" t="s">
        <v>146</v>
      </c>
      <c r="D160" s="117"/>
      <c r="E160" s="70">
        <v>1796000</v>
      </c>
      <c r="F160" s="70">
        <v>1164000</v>
      </c>
      <c r="G160" s="77">
        <v>1146000</v>
      </c>
      <c r="H160" s="64">
        <v>81</v>
      </c>
      <c r="I160" s="65">
        <v>85</v>
      </c>
      <c r="J160" s="66">
        <v>9</v>
      </c>
      <c r="K160" s="66">
        <v>9</v>
      </c>
      <c r="L160" s="118">
        <v>0</v>
      </c>
      <c r="M160" s="117"/>
      <c r="N160" s="91">
        <v>0</v>
      </c>
    </row>
    <row r="161" spans="1:14" s="63" customFormat="1" x14ac:dyDescent="0.25">
      <c r="A161" s="123" t="s">
        <v>147</v>
      </c>
      <c r="B161" s="121"/>
      <c r="C161" s="116" t="s">
        <v>148</v>
      </c>
      <c r="D161" s="117"/>
      <c r="E161" s="17">
        <v>326700</v>
      </c>
      <c r="F161" s="17">
        <v>200000</v>
      </c>
      <c r="G161" s="42">
        <v>0</v>
      </c>
      <c r="H161" s="64"/>
      <c r="I161" s="65" t="s">
        <v>14</v>
      </c>
      <c r="J161" s="66">
        <v>9</v>
      </c>
      <c r="K161" s="66">
        <v>9</v>
      </c>
      <c r="L161" s="118">
        <v>0</v>
      </c>
      <c r="M161" s="117"/>
      <c r="N161" s="91">
        <v>0</v>
      </c>
    </row>
    <row r="162" spans="1:14" s="63" customFormat="1" x14ac:dyDescent="0.25">
      <c r="A162" s="110" t="s">
        <v>17</v>
      </c>
      <c r="B162" s="111"/>
      <c r="C162" s="111"/>
      <c r="D162" s="111"/>
      <c r="E162" s="7">
        <f>E161</f>
        <v>326700</v>
      </c>
      <c r="F162" s="7">
        <f t="shared" ref="F162:G162" si="72">F161</f>
        <v>200000</v>
      </c>
      <c r="G162" s="39">
        <f t="shared" si="72"/>
        <v>0</v>
      </c>
      <c r="H162" s="67" t="s">
        <v>14</v>
      </c>
      <c r="I162" s="68" t="s">
        <v>14</v>
      </c>
      <c r="J162" s="69" t="s">
        <v>14</v>
      </c>
      <c r="K162" s="69" t="s">
        <v>14</v>
      </c>
      <c r="L162" s="98" t="s">
        <v>14</v>
      </c>
      <c r="M162" s="99"/>
      <c r="N162" s="138" t="s">
        <v>14</v>
      </c>
    </row>
    <row r="163" spans="1:14" s="63" customFormat="1" x14ac:dyDescent="0.25">
      <c r="A163" s="112" t="s">
        <v>18</v>
      </c>
      <c r="B163" s="113"/>
      <c r="C163" s="113"/>
      <c r="D163" s="113"/>
      <c r="E163" s="78">
        <f>E160</f>
        <v>1796000</v>
      </c>
      <c r="F163" s="78">
        <f t="shared" ref="F163:G163" si="73">F160</f>
        <v>1164000</v>
      </c>
      <c r="G163" s="43">
        <f t="shared" si="73"/>
        <v>1146000</v>
      </c>
      <c r="H163" s="67" t="s">
        <v>14</v>
      </c>
      <c r="I163" s="69" t="s">
        <v>14</v>
      </c>
      <c r="J163" s="69" t="s">
        <v>14</v>
      </c>
      <c r="K163" s="69" t="s">
        <v>14</v>
      </c>
      <c r="L163" s="98" t="s">
        <v>14</v>
      </c>
      <c r="M163" s="99"/>
      <c r="N163" s="138" t="s">
        <v>14</v>
      </c>
    </row>
    <row r="164" spans="1:14" s="63" customFormat="1" x14ac:dyDescent="0.25">
      <c r="A164" s="114" t="s">
        <v>149</v>
      </c>
      <c r="B164" s="115"/>
      <c r="C164" s="115"/>
      <c r="D164" s="115"/>
      <c r="E164" s="10">
        <f>SUM(E162:E163)</f>
        <v>2122700</v>
      </c>
      <c r="F164" s="10">
        <f t="shared" ref="F164:G164" si="74">SUM(F162:F163)</f>
        <v>1364000</v>
      </c>
      <c r="G164" s="37">
        <f t="shared" si="74"/>
        <v>1146000</v>
      </c>
      <c r="H164" s="67" t="s">
        <v>14</v>
      </c>
      <c r="I164" s="69" t="s">
        <v>14</v>
      </c>
      <c r="J164" s="69" t="s">
        <v>14</v>
      </c>
      <c r="K164" s="69" t="s">
        <v>14</v>
      </c>
      <c r="L164" s="98" t="s">
        <v>14</v>
      </c>
      <c r="M164" s="99"/>
      <c r="N164" s="138" t="s">
        <v>14</v>
      </c>
    </row>
    <row r="165" spans="1:14" s="63" customFormat="1" ht="17.100000000000001" customHeight="1" x14ac:dyDescent="0.25">
      <c r="A165" s="119" t="s">
        <v>150</v>
      </c>
      <c r="B165" s="120"/>
      <c r="C165" s="120"/>
      <c r="D165" s="120"/>
      <c r="E165" s="121"/>
      <c r="F165" s="121"/>
      <c r="G165" s="128"/>
      <c r="H165" s="120"/>
      <c r="I165" s="120"/>
      <c r="J165" s="120"/>
      <c r="K165" s="120"/>
      <c r="L165" s="120"/>
      <c r="M165" s="120"/>
      <c r="N165" s="122"/>
    </row>
    <row r="166" spans="1:14" s="63" customFormat="1" x14ac:dyDescent="0.25">
      <c r="A166" s="123" t="s">
        <v>151</v>
      </c>
      <c r="B166" s="121"/>
      <c r="C166" s="116" t="s">
        <v>152</v>
      </c>
      <c r="D166" s="117"/>
      <c r="E166" s="8">
        <v>460000</v>
      </c>
      <c r="F166" s="9">
        <v>350000</v>
      </c>
      <c r="G166" s="29">
        <v>0</v>
      </c>
      <c r="H166" s="64"/>
      <c r="I166" s="65" t="s">
        <v>14</v>
      </c>
      <c r="J166" s="66">
        <v>9</v>
      </c>
      <c r="K166" s="66">
        <v>9</v>
      </c>
      <c r="L166" s="118">
        <v>0</v>
      </c>
      <c r="M166" s="117"/>
      <c r="N166" s="91">
        <v>0</v>
      </c>
    </row>
    <row r="167" spans="1:14" s="63" customFormat="1" x14ac:dyDescent="0.25">
      <c r="A167" s="110" t="s">
        <v>17</v>
      </c>
      <c r="B167" s="111"/>
      <c r="C167" s="111"/>
      <c r="D167" s="111"/>
      <c r="E167" s="2">
        <f>E166</f>
        <v>460000</v>
      </c>
      <c r="F167" s="2">
        <f t="shared" ref="F167:G167" si="75">F166</f>
        <v>350000</v>
      </c>
      <c r="G167" s="39">
        <f t="shared" si="75"/>
        <v>0</v>
      </c>
      <c r="H167" s="67" t="s">
        <v>14</v>
      </c>
      <c r="I167" s="68" t="s">
        <v>14</v>
      </c>
      <c r="J167" s="69" t="s">
        <v>14</v>
      </c>
      <c r="K167" s="69" t="s">
        <v>14</v>
      </c>
      <c r="L167" s="98" t="s">
        <v>14</v>
      </c>
      <c r="M167" s="99"/>
      <c r="N167" s="138" t="s">
        <v>14</v>
      </c>
    </row>
    <row r="168" spans="1:14" s="63" customFormat="1" x14ac:dyDescent="0.25">
      <c r="A168" s="112" t="s">
        <v>18</v>
      </c>
      <c r="B168" s="113"/>
      <c r="C168" s="113"/>
      <c r="D168" s="113"/>
      <c r="E168" s="22">
        <v>0</v>
      </c>
      <c r="F168" s="22">
        <v>0</v>
      </c>
      <c r="G168" s="43">
        <v>0</v>
      </c>
      <c r="H168" s="67" t="s">
        <v>14</v>
      </c>
      <c r="I168" s="69" t="s">
        <v>14</v>
      </c>
      <c r="J168" s="69" t="s">
        <v>14</v>
      </c>
      <c r="K168" s="69" t="s">
        <v>14</v>
      </c>
      <c r="L168" s="98" t="s">
        <v>14</v>
      </c>
      <c r="M168" s="99"/>
      <c r="N168" s="138" t="s">
        <v>14</v>
      </c>
    </row>
    <row r="169" spans="1:14" s="63" customFormat="1" x14ac:dyDescent="0.25">
      <c r="A169" s="114" t="s">
        <v>153</v>
      </c>
      <c r="B169" s="115"/>
      <c r="C169" s="115"/>
      <c r="D169" s="115"/>
      <c r="E169" s="6">
        <f>SUM(E167:E168)</f>
        <v>460000</v>
      </c>
      <c r="F169" s="6">
        <f t="shared" ref="F169:G169" si="76">SUM(F167:F168)</f>
        <v>350000</v>
      </c>
      <c r="G169" s="37">
        <f t="shared" si="76"/>
        <v>0</v>
      </c>
      <c r="H169" s="67" t="s">
        <v>14</v>
      </c>
      <c r="I169" s="69" t="s">
        <v>14</v>
      </c>
      <c r="J169" s="69" t="s">
        <v>14</v>
      </c>
      <c r="K169" s="69" t="s">
        <v>14</v>
      </c>
      <c r="L169" s="98" t="s">
        <v>14</v>
      </c>
      <c r="M169" s="99"/>
      <c r="N169" s="138" t="s">
        <v>14</v>
      </c>
    </row>
    <row r="170" spans="1:14" s="63" customFormat="1" ht="17.100000000000001" customHeight="1" x14ac:dyDescent="0.25">
      <c r="A170" s="119" t="s">
        <v>154</v>
      </c>
      <c r="B170" s="120"/>
      <c r="C170" s="120"/>
      <c r="D170" s="120"/>
      <c r="E170" s="120"/>
      <c r="F170" s="120"/>
      <c r="G170" s="121"/>
      <c r="H170" s="120"/>
      <c r="I170" s="120"/>
      <c r="J170" s="120"/>
      <c r="K170" s="120"/>
      <c r="L170" s="120"/>
      <c r="M170" s="120"/>
      <c r="N170" s="122"/>
    </row>
    <row r="171" spans="1:14" s="63" customFormat="1" x14ac:dyDescent="0.25">
      <c r="A171" s="123" t="s">
        <v>155</v>
      </c>
      <c r="B171" s="121"/>
      <c r="C171" s="116" t="s">
        <v>156</v>
      </c>
      <c r="D171" s="117"/>
      <c r="E171" s="79">
        <v>871000</v>
      </c>
      <c r="F171" s="79">
        <v>594000</v>
      </c>
      <c r="G171" s="71">
        <v>594000</v>
      </c>
      <c r="H171" s="64">
        <v>81</v>
      </c>
      <c r="I171" s="65">
        <v>90</v>
      </c>
      <c r="J171" s="66">
        <v>9</v>
      </c>
      <c r="K171" s="66">
        <v>9</v>
      </c>
      <c r="L171" s="118">
        <v>0</v>
      </c>
      <c r="M171" s="117"/>
      <c r="N171" s="91">
        <v>0</v>
      </c>
    </row>
    <row r="172" spans="1:14" s="63" customFormat="1" x14ac:dyDescent="0.25">
      <c r="A172" s="110" t="s">
        <v>17</v>
      </c>
      <c r="B172" s="111"/>
      <c r="C172" s="111"/>
      <c r="D172" s="111"/>
      <c r="E172" s="7">
        <v>0</v>
      </c>
      <c r="F172" s="7">
        <v>0</v>
      </c>
      <c r="G172" s="39">
        <v>0</v>
      </c>
      <c r="H172" s="67" t="s">
        <v>14</v>
      </c>
      <c r="I172" s="68" t="s">
        <v>14</v>
      </c>
      <c r="J172" s="69" t="s">
        <v>14</v>
      </c>
      <c r="K172" s="69" t="s">
        <v>14</v>
      </c>
      <c r="L172" s="98" t="s">
        <v>14</v>
      </c>
      <c r="M172" s="99"/>
      <c r="N172" s="138" t="s">
        <v>14</v>
      </c>
    </row>
    <row r="173" spans="1:14" s="63" customFormat="1" x14ac:dyDescent="0.25">
      <c r="A173" s="112" t="s">
        <v>18</v>
      </c>
      <c r="B173" s="113"/>
      <c r="C173" s="113"/>
      <c r="D173" s="113"/>
      <c r="E173" s="78">
        <f>E171</f>
        <v>871000</v>
      </c>
      <c r="F173" s="78">
        <f t="shared" ref="F173:G173" si="77">F171</f>
        <v>594000</v>
      </c>
      <c r="G173" s="43">
        <f t="shared" si="77"/>
        <v>594000</v>
      </c>
      <c r="H173" s="67" t="s">
        <v>14</v>
      </c>
      <c r="I173" s="69" t="s">
        <v>14</v>
      </c>
      <c r="J173" s="69" t="s">
        <v>14</v>
      </c>
      <c r="K173" s="69" t="s">
        <v>14</v>
      </c>
      <c r="L173" s="98" t="s">
        <v>14</v>
      </c>
      <c r="M173" s="99"/>
      <c r="N173" s="138" t="s">
        <v>14</v>
      </c>
    </row>
    <row r="174" spans="1:14" s="63" customFormat="1" x14ac:dyDescent="0.25">
      <c r="A174" s="114" t="s">
        <v>157</v>
      </c>
      <c r="B174" s="115"/>
      <c r="C174" s="115"/>
      <c r="D174" s="115"/>
      <c r="E174" s="10">
        <f>SUM(E172:E173)</f>
        <v>871000</v>
      </c>
      <c r="F174" s="10">
        <f t="shared" ref="F174:G174" si="78">SUM(F172:F173)</f>
        <v>594000</v>
      </c>
      <c r="G174" s="37">
        <f t="shared" si="78"/>
        <v>594000</v>
      </c>
      <c r="H174" s="67" t="s">
        <v>14</v>
      </c>
      <c r="I174" s="69" t="s">
        <v>14</v>
      </c>
      <c r="J174" s="69" t="s">
        <v>14</v>
      </c>
      <c r="K174" s="69" t="s">
        <v>14</v>
      </c>
      <c r="L174" s="98" t="s">
        <v>14</v>
      </c>
      <c r="M174" s="99"/>
      <c r="N174" s="138" t="s">
        <v>14</v>
      </c>
    </row>
    <row r="175" spans="1:14" s="63" customFormat="1" ht="17.100000000000001" customHeight="1" x14ac:dyDescent="0.25">
      <c r="A175" s="119" t="s">
        <v>158</v>
      </c>
      <c r="B175" s="120"/>
      <c r="C175" s="120"/>
      <c r="D175" s="120"/>
      <c r="E175" s="121"/>
      <c r="F175" s="121"/>
      <c r="G175" s="121"/>
      <c r="H175" s="120"/>
      <c r="I175" s="120"/>
      <c r="J175" s="120"/>
      <c r="K175" s="120"/>
      <c r="L175" s="120"/>
      <c r="M175" s="120"/>
      <c r="N175" s="122"/>
    </row>
    <row r="176" spans="1:14" s="63" customFormat="1" x14ac:dyDescent="0.25">
      <c r="A176" s="123" t="s">
        <v>159</v>
      </c>
      <c r="B176" s="121"/>
      <c r="C176" s="116" t="s">
        <v>160</v>
      </c>
      <c r="D176" s="117"/>
      <c r="E176" s="70">
        <v>372128</v>
      </c>
      <c r="F176" s="70">
        <v>286000</v>
      </c>
      <c r="G176" s="71">
        <v>0</v>
      </c>
      <c r="H176" s="64"/>
      <c r="I176" s="65" t="s">
        <v>14</v>
      </c>
      <c r="J176" s="66">
        <v>9</v>
      </c>
      <c r="K176" s="66">
        <v>9</v>
      </c>
      <c r="L176" s="118">
        <v>0</v>
      </c>
      <c r="M176" s="117"/>
      <c r="N176" s="91">
        <v>0</v>
      </c>
    </row>
    <row r="177" spans="1:14" s="63" customFormat="1" x14ac:dyDescent="0.25">
      <c r="A177" s="123" t="s">
        <v>161</v>
      </c>
      <c r="B177" s="121"/>
      <c r="C177" s="116" t="s">
        <v>162</v>
      </c>
      <c r="D177" s="117"/>
      <c r="E177" s="70">
        <v>99800</v>
      </c>
      <c r="F177" s="85">
        <v>69000</v>
      </c>
      <c r="G177" s="86">
        <v>0</v>
      </c>
      <c r="H177" s="64"/>
      <c r="I177" s="65" t="s">
        <v>14</v>
      </c>
      <c r="J177" s="66">
        <v>9</v>
      </c>
      <c r="K177" s="66">
        <v>9</v>
      </c>
      <c r="L177" s="118">
        <v>0</v>
      </c>
      <c r="M177" s="117"/>
      <c r="N177" s="91">
        <v>0</v>
      </c>
    </row>
    <row r="178" spans="1:14" s="63" customFormat="1" x14ac:dyDescent="0.25">
      <c r="A178" s="110" t="s">
        <v>17</v>
      </c>
      <c r="B178" s="111"/>
      <c r="C178" s="111"/>
      <c r="D178" s="111"/>
      <c r="E178" s="2">
        <v>0</v>
      </c>
      <c r="F178" s="2">
        <v>0</v>
      </c>
      <c r="G178" s="39">
        <v>0</v>
      </c>
      <c r="H178" s="67" t="s">
        <v>14</v>
      </c>
      <c r="I178" s="68" t="s">
        <v>14</v>
      </c>
      <c r="J178" s="69" t="s">
        <v>14</v>
      </c>
      <c r="K178" s="69" t="s">
        <v>14</v>
      </c>
      <c r="L178" s="98" t="s">
        <v>14</v>
      </c>
      <c r="M178" s="99"/>
      <c r="N178" s="138" t="s">
        <v>14</v>
      </c>
    </row>
    <row r="179" spans="1:14" s="63" customFormat="1" x14ac:dyDescent="0.25">
      <c r="A179" s="112" t="s">
        <v>18</v>
      </c>
      <c r="B179" s="113"/>
      <c r="C179" s="113"/>
      <c r="D179" s="113"/>
      <c r="E179" s="22">
        <f>SUM(E176:E177)</f>
        <v>471928</v>
      </c>
      <c r="F179" s="22">
        <f t="shared" ref="F179:G179" si="79">SUM(F176:F177)</f>
        <v>355000</v>
      </c>
      <c r="G179" s="43">
        <f t="shared" si="79"/>
        <v>0</v>
      </c>
      <c r="H179" s="67" t="s">
        <v>14</v>
      </c>
      <c r="I179" s="69" t="s">
        <v>14</v>
      </c>
      <c r="J179" s="69" t="s">
        <v>14</v>
      </c>
      <c r="K179" s="69" t="s">
        <v>14</v>
      </c>
      <c r="L179" s="98" t="s">
        <v>14</v>
      </c>
      <c r="M179" s="99"/>
      <c r="N179" s="138" t="s">
        <v>14</v>
      </c>
    </row>
    <row r="180" spans="1:14" s="63" customFormat="1" x14ac:dyDescent="0.25">
      <c r="A180" s="114" t="s">
        <v>163</v>
      </c>
      <c r="B180" s="115"/>
      <c r="C180" s="115"/>
      <c r="D180" s="115"/>
      <c r="E180" s="6">
        <f>SUM(E178:E179)</f>
        <v>471928</v>
      </c>
      <c r="F180" s="6">
        <f t="shared" ref="F180:G180" si="80">SUM(F178:F179)</f>
        <v>355000</v>
      </c>
      <c r="G180" s="37">
        <f t="shared" si="80"/>
        <v>0</v>
      </c>
      <c r="H180" s="67" t="s">
        <v>14</v>
      </c>
      <c r="I180" s="69" t="s">
        <v>14</v>
      </c>
      <c r="J180" s="69" t="s">
        <v>14</v>
      </c>
      <c r="K180" s="69" t="s">
        <v>14</v>
      </c>
      <c r="L180" s="98" t="s">
        <v>14</v>
      </c>
      <c r="M180" s="99"/>
      <c r="N180" s="138" t="s">
        <v>14</v>
      </c>
    </row>
    <row r="181" spans="1:14" s="63" customFormat="1" x14ac:dyDescent="0.25">
      <c r="A181" s="104" t="s">
        <v>17</v>
      </c>
      <c r="B181" s="105"/>
      <c r="C181" s="105"/>
      <c r="D181" s="105"/>
      <c r="E181" s="3">
        <f>E134+E140+E146+E151+E156+E162+E167+E172+E178</f>
        <v>2675400</v>
      </c>
      <c r="F181" s="3">
        <f t="shared" ref="F181:G181" si="81">F134+F140+F146+F151+F156+F162+F167+F172+F178</f>
        <v>1983610</v>
      </c>
      <c r="G181" s="45">
        <f t="shared" si="81"/>
        <v>1433610</v>
      </c>
      <c r="H181" s="67" t="s">
        <v>14</v>
      </c>
      <c r="I181" s="69" t="s">
        <v>14</v>
      </c>
      <c r="J181" s="69" t="s">
        <v>14</v>
      </c>
      <c r="K181" s="69" t="s">
        <v>14</v>
      </c>
      <c r="L181" s="98" t="s">
        <v>14</v>
      </c>
      <c r="M181" s="99"/>
      <c r="N181" s="138" t="s">
        <v>14</v>
      </c>
    </row>
    <row r="182" spans="1:14" s="63" customFormat="1" x14ac:dyDescent="0.25">
      <c r="A182" s="106" t="s">
        <v>18</v>
      </c>
      <c r="B182" s="107"/>
      <c r="C182" s="107"/>
      <c r="D182" s="107"/>
      <c r="E182" s="24">
        <f t="shared" ref="E182:G183" si="82">E135+E141+E147+E152+E157+E163+E168+E173+E179</f>
        <v>6850128</v>
      </c>
      <c r="F182" s="24">
        <f t="shared" si="82"/>
        <v>4961800</v>
      </c>
      <c r="G182" s="48">
        <f t="shared" si="82"/>
        <v>4570800</v>
      </c>
      <c r="H182" s="67" t="s">
        <v>14</v>
      </c>
      <c r="I182" s="69" t="s">
        <v>14</v>
      </c>
      <c r="J182" s="69" t="s">
        <v>14</v>
      </c>
      <c r="K182" s="69" t="s">
        <v>14</v>
      </c>
      <c r="L182" s="98" t="s">
        <v>14</v>
      </c>
      <c r="M182" s="99"/>
      <c r="N182" s="138" t="s">
        <v>14</v>
      </c>
    </row>
    <row r="183" spans="1:14" s="63" customFormat="1" x14ac:dyDescent="0.25">
      <c r="A183" s="108" t="s">
        <v>164</v>
      </c>
      <c r="B183" s="109"/>
      <c r="C183" s="109"/>
      <c r="D183" s="109"/>
      <c r="E183" s="5">
        <f t="shared" si="82"/>
        <v>9525528</v>
      </c>
      <c r="F183" s="5">
        <f t="shared" si="82"/>
        <v>6945410</v>
      </c>
      <c r="G183" s="47">
        <f t="shared" si="82"/>
        <v>6004410</v>
      </c>
      <c r="H183" s="67" t="s">
        <v>14</v>
      </c>
      <c r="I183" s="69" t="s">
        <v>14</v>
      </c>
      <c r="J183" s="69" t="s">
        <v>14</v>
      </c>
      <c r="K183" s="69" t="s">
        <v>14</v>
      </c>
      <c r="L183" s="98" t="s">
        <v>14</v>
      </c>
      <c r="M183" s="99"/>
      <c r="N183" s="138" t="s">
        <v>14</v>
      </c>
    </row>
    <row r="184" spans="1:14" s="63" customFormat="1" ht="18.600000000000001" customHeight="1" x14ac:dyDescent="0.25">
      <c r="A184" s="125" t="s">
        <v>165</v>
      </c>
      <c r="B184" s="120"/>
      <c r="C184" s="120"/>
      <c r="D184" s="120"/>
      <c r="E184" s="120"/>
      <c r="F184" s="120"/>
      <c r="G184" s="121"/>
      <c r="H184" s="120"/>
      <c r="I184" s="120"/>
      <c r="J184" s="120"/>
      <c r="K184" s="120"/>
      <c r="L184" s="120"/>
      <c r="M184" s="120"/>
      <c r="N184" s="122"/>
    </row>
    <row r="185" spans="1:14" s="63" customFormat="1" ht="17.100000000000001" customHeight="1" x14ac:dyDescent="0.25">
      <c r="A185" s="119" t="s">
        <v>166</v>
      </c>
      <c r="B185" s="120"/>
      <c r="C185" s="120"/>
      <c r="D185" s="120"/>
      <c r="E185" s="120"/>
      <c r="F185" s="120"/>
      <c r="G185" s="120"/>
      <c r="H185" s="120"/>
      <c r="I185" s="120"/>
      <c r="J185" s="120"/>
      <c r="K185" s="120"/>
      <c r="L185" s="120"/>
      <c r="M185" s="120"/>
      <c r="N185" s="122"/>
    </row>
    <row r="186" spans="1:14" s="63" customFormat="1" x14ac:dyDescent="0.25">
      <c r="A186" s="123" t="s">
        <v>167</v>
      </c>
      <c r="B186" s="121"/>
      <c r="C186" s="116" t="s">
        <v>168</v>
      </c>
      <c r="D186" s="117"/>
      <c r="E186" s="84">
        <v>17080</v>
      </c>
      <c r="F186" s="84">
        <v>13664</v>
      </c>
      <c r="G186" s="83">
        <v>13664</v>
      </c>
      <c r="H186" s="64">
        <v>58.5</v>
      </c>
      <c r="I186" s="65">
        <v>95</v>
      </c>
      <c r="J186" s="66">
        <v>9</v>
      </c>
      <c r="K186" s="66">
        <v>9</v>
      </c>
      <c r="L186" s="118">
        <v>0</v>
      </c>
      <c r="M186" s="117"/>
      <c r="N186" s="91">
        <v>0</v>
      </c>
    </row>
    <row r="187" spans="1:14" s="63" customFormat="1" x14ac:dyDescent="0.25">
      <c r="A187" s="110" t="s">
        <v>17</v>
      </c>
      <c r="B187" s="111"/>
      <c r="C187" s="111"/>
      <c r="D187" s="111"/>
      <c r="E187" s="7">
        <v>0</v>
      </c>
      <c r="F187" s="7">
        <v>0</v>
      </c>
      <c r="G187" s="39">
        <v>0</v>
      </c>
      <c r="H187" s="67" t="s">
        <v>14</v>
      </c>
      <c r="I187" s="68" t="s">
        <v>14</v>
      </c>
      <c r="J187" s="69" t="s">
        <v>14</v>
      </c>
      <c r="K187" s="69" t="s">
        <v>14</v>
      </c>
      <c r="L187" s="98" t="s">
        <v>14</v>
      </c>
      <c r="M187" s="99"/>
      <c r="N187" s="138" t="s">
        <v>14</v>
      </c>
    </row>
    <row r="188" spans="1:14" s="63" customFormat="1" x14ac:dyDescent="0.25">
      <c r="A188" s="112" t="s">
        <v>18</v>
      </c>
      <c r="B188" s="113"/>
      <c r="C188" s="113"/>
      <c r="D188" s="113"/>
      <c r="E188" s="78">
        <f>E186</f>
        <v>17080</v>
      </c>
      <c r="F188" s="78">
        <f t="shared" ref="F188:G188" si="83">F186</f>
        <v>13664</v>
      </c>
      <c r="G188" s="43">
        <f t="shared" si="83"/>
        <v>13664</v>
      </c>
      <c r="H188" s="67" t="s">
        <v>14</v>
      </c>
      <c r="I188" s="69" t="s">
        <v>14</v>
      </c>
      <c r="J188" s="69" t="s">
        <v>14</v>
      </c>
      <c r="K188" s="69" t="s">
        <v>14</v>
      </c>
      <c r="L188" s="98" t="s">
        <v>14</v>
      </c>
      <c r="M188" s="99"/>
      <c r="N188" s="138" t="s">
        <v>14</v>
      </c>
    </row>
    <row r="189" spans="1:14" s="63" customFormat="1" x14ac:dyDescent="0.25">
      <c r="A189" s="114" t="s">
        <v>169</v>
      </c>
      <c r="B189" s="115"/>
      <c r="C189" s="115"/>
      <c r="D189" s="115"/>
      <c r="E189" s="10">
        <f>SUM(E187:E188)</f>
        <v>17080</v>
      </c>
      <c r="F189" s="10">
        <f t="shared" ref="F189:G189" si="84">SUM(F187:F188)</f>
        <v>13664</v>
      </c>
      <c r="G189" s="37">
        <f t="shared" si="84"/>
        <v>13664</v>
      </c>
      <c r="H189" s="67" t="s">
        <v>14</v>
      </c>
      <c r="I189" s="69" t="s">
        <v>14</v>
      </c>
      <c r="J189" s="69" t="s">
        <v>14</v>
      </c>
      <c r="K189" s="69" t="s">
        <v>14</v>
      </c>
      <c r="L189" s="98" t="s">
        <v>14</v>
      </c>
      <c r="M189" s="99"/>
      <c r="N189" s="138" t="s">
        <v>14</v>
      </c>
    </row>
    <row r="190" spans="1:14" s="63" customFormat="1" ht="17.100000000000001" customHeight="1" x14ac:dyDescent="0.25">
      <c r="A190" s="119" t="s">
        <v>170</v>
      </c>
      <c r="B190" s="120"/>
      <c r="C190" s="120"/>
      <c r="D190" s="120"/>
      <c r="E190" s="121"/>
      <c r="F190" s="121"/>
      <c r="G190" s="121"/>
      <c r="H190" s="120"/>
      <c r="I190" s="120"/>
      <c r="J190" s="120"/>
      <c r="K190" s="120"/>
      <c r="L190" s="120"/>
      <c r="M190" s="120"/>
      <c r="N190" s="122"/>
    </row>
    <row r="191" spans="1:14" s="63" customFormat="1" x14ac:dyDescent="0.25">
      <c r="A191" s="123" t="s">
        <v>171</v>
      </c>
      <c r="B191" s="121"/>
      <c r="C191" s="116" t="s">
        <v>172</v>
      </c>
      <c r="D191" s="117"/>
      <c r="E191" s="70">
        <v>468036</v>
      </c>
      <c r="F191" s="70">
        <v>264000</v>
      </c>
      <c r="G191" s="77">
        <v>264000</v>
      </c>
      <c r="H191" s="64">
        <v>76</v>
      </c>
      <c r="I191" s="65">
        <v>90</v>
      </c>
      <c r="J191" s="66">
        <v>9</v>
      </c>
      <c r="K191" s="66">
        <v>9</v>
      </c>
      <c r="L191" s="118">
        <v>0</v>
      </c>
      <c r="M191" s="117"/>
      <c r="N191" s="91">
        <v>0</v>
      </c>
    </row>
    <row r="192" spans="1:14" s="63" customFormat="1" x14ac:dyDescent="0.25">
      <c r="A192" s="123" t="s">
        <v>173</v>
      </c>
      <c r="B192" s="121"/>
      <c r="C192" s="116" t="s">
        <v>174</v>
      </c>
      <c r="D192" s="117"/>
      <c r="E192" s="14">
        <v>700000</v>
      </c>
      <c r="F192" s="14">
        <v>350000</v>
      </c>
      <c r="G192" s="44">
        <v>350000</v>
      </c>
      <c r="H192" s="64">
        <v>67.5</v>
      </c>
      <c r="I192" s="65">
        <v>80</v>
      </c>
      <c r="J192" s="66">
        <v>9</v>
      </c>
      <c r="K192" s="66">
        <v>9</v>
      </c>
      <c r="L192" s="118">
        <v>0</v>
      </c>
      <c r="M192" s="117"/>
      <c r="N192" s="91">
        <v>0</v>
      </c>
    </row>
    <row r="193" spans="1:14" s="63" customFormat="1" x14ac:dyDescent="0.25">
      <c r="A193" s="123" t="s">
        <v>175</v>
      </c>
      <c r="B193" s="121"/>
      <c r="C193" s="116" t="s">
        <v>176</v>
      </c>
      <c r="D193" s="117"/>
      <c r="E193" s="14">
        <v>30000</v>
      </c>
      <c r="F193" s="14">
        <v>27000</v>
      </c>
      <c r="G193" s="44">
        <v>0</v>
      </c>
      <c r="H193" s="64"/>
      <c r="I193" s="65"/>
      <c r="J193" s="66">
        <v>9</v>
      </c>
      <c r="K193" s="66">
        <v>9</v>
      </c>
      <c r="L193" s="118">
        <v>0</v>
      </c>
      <c r="M193" s="117"/>
      <c r="N193" s="91">
        <v>0</v>
      </c>
    </row>
    <row r="194" spans="1:14" s="63" customFormat="1" x14ac:dyDescent="0.25">
      <c r="A194" s="123" t="s">
        <v>177</v>
      </c>
      <c r="B194" s="121"/>
      <c r="C194" s="116" t="s">
        <v>178</v>
      </c>
      <c r="D194" s="117"/>
      <c r="E194" s="14">
        <v>516000</v>
      </c>
      <c r="F194" s="14">
        <v>350000</v>
      </c>
      <c r="G194" s="44">
        <v>350000</v>
      </c>
      <c r="H194" s="64">
        <v>73</v>
      </c>
      <c r="I194" s="65">
        <v>80</v>
      </c>
      <c r="J194" s="66">
        <v>9</v>
      </c>
      <c r="K194" s="66">
        <v>9</v>
      </c>
      <c r="L194" s="118">
        <v>0</v>
      </c>
      <c r="M194" s="117"/>
      <c r="N194" s="91">
        <v>0</v>
      </c>
    </row>
    <row r="195" spans="1:14" s="63" customFormat="1" x14ac:dyDescent="0.25">
      <c r="A195" s="123" t="s">
        <v>179</v>
      </c>
      <c r="B195" s="121"/>
      <c r="C195" s="116" t="s">
        <v>180</v>
      </c>
      <c r="D195" s="117"/>
      <c r="E195" s="17">
        <v>778000</v>
      </c>
      <c r="F195" s="17">
        <v>300000</v>
      </c>
      <c r="G195" s="42">
        <v>0</v>
      </c>
      <c r="H195" s="64"/>
      <c r="I195" s="65" t="s">
        <v>14</v>
      </c>
      <c r="J195" s="66">
        <v>9</v>
      </c>
      <c r="K195" s="66">
        <v>9</v>
      </c>
      <c r="L195" s="118">
        <v>0</v>
      </c>
      <c r="M195" s="117"/>
      <c r="N195" s="91">
        <v>0</v>
      </c>
    </row>
    <row r="196" spans="1:14" s="63" customFormat="1" x14ac:dyDescent="0.25">
      <c r="A196" s="110" t="s">
        <v>17</v>
      </c>
      <c r="B196" s="111"/>
      <c r="C196" s="111"/>
      <c r="D196" s="111"/>
      <c r="E196" s="7">
        <f>SUM(E192:E195)</f>
        <v>2024000</v>
      </c>
      <c r="F196" s="7">
        <f t="shared" ref="F196:G196" si="85">SUM(F192:F195)</f>
        <v>1027000</v>
      </c>
      <c r="G196" s="39">
        <f t="shared" si="85"/>
        <v>700000</v>
      </c>
      <c r="H196" s="67" t="s">
        <v>14</v>
      </c>
      <c r="I196" s="68" t="s">
        <v>14</v>
      </c>
      <c r="J196" s="69" t="s">
        <v>14</v>
      </c>
      <c r="K196" s="69" t="s">
        <v>14</v>
      </c>
      <c r="L196" s="98" t="s">
        <v>14</v>
      </c>
      <c r="M196" s="99"/>
      <c r="N196" s="138" t="s">
        <v>14</v>
      </c>
    </row>
    <row r="197" spans="1:14" s="63" customFormat="1" x14ac:dyDescent="0.25">
      <c r="A197" s="112" t="s">
        <v>18</v>
      </c>
      <c r="B197" s="113"/>
      <c r="C197" s="113"/>
      <c r="D197" s="113"/>
      <c r="E197" s="78">
        <f>E191</f>
        <v>468036</v>
      </c>
      <c r="F197" s="78">
        <f t="shared" ref="F197:G197" si="86">F191</f>
        <v>264000</v>
      </c>
      <c r="G197" s="43">
        <f t="shared" si="86"/>
        <v>264000</v>
      </c>
      <c r="H197" s="67" t="s">
        <v>14</v>
      </c>
      <c r="I197" s="69" t="s">
        <v>14</v>
      </c>
      <c r="J197" s="69" t="s">
        <v>14</v>
      </c>
      <c r="K197" s="69" t="s">
        <v>14</v>
      </c>
      <c r="L197" s="98" t="s">
        <v>14</v>
      </c>
      <c r="M197" s="99"/>
      <c r="N197" s="138" t="s">
        <v>14</v>
      </c>
    </row>
    <row r="198" spans="1:14" s="63" customFormat="1" x14ac:dyDescent="0.25">
      <c r="A198" s="114" t="s">
        <v>181</v>
      </c>
      <c r="B198" s="115"/>
      <c r="C198" s="115"/>
      <c r="D198" s="115"/>
      <c r="E198" s="10">
        <f>SUM(E196:E197)</f>
        <v>2492036</v>
      </c>
      <c r="F198" s="10">
        <f t="shared" ref="F198:G198" si="87">SUM(F196:F197)</f>
        <v>1291000</v>
      </c>
      <c r="G198" s="37">
        <f t="shared" si="87"/>
        <v>964000</v>
      </c>
      <c r="H198" s="67" t="s">
        <v>14</v>
      </c>
      <c r="I198" s="69" t="s">
        <v>14</v>
      </c>
      <c r="J198" s="69" t="s">
        <v>14</v>
      </c>
      <c r="K198" s="69" t="s">
        <v>14</v>
      </c>
      <c r="L198" s="98" t="s">
        <v>14</v>
      </c>
      <c r="M198" s="99"/>
      <c r="N198" s="138" t="s">
        <v>14</v>
      </c>
    </row>
    <row r="199" spans="1:14" s="63" customFormat="1" ht="17.100000000000001" customHeight="1" x14ac:dyDescent="0.25">
      <c r="A199" s="119" t="s">
        <v>182</v>
      </c>
      <c r="B199" s="120"/>
      <c r="C199" s="120"/>
      <c r="D199" s="120"/>
      <c r="E199" s="121"/>
      <c r="F199" s="121"/>
      <c r="G199" s="128"/>
      <c r="H199" s="120"/>
      <c r="I199" s="120"/>
      <c r="J199" s="120"/>
      <c r="K199" s="120"/>
      <c r="L199" s="120"/>
      <c r="M199" s="120"/>
      <c r="N199" s="122"/>
    </row>
    <row r="200" spans="1:14" s="63" customFormat="1" ht="23.25" customHeight="1" x14ac:dyDescent="0.25">
      <c r="A200" s="123" t="s">
        <v>183</v>
      </c>
      <c r="B200" s="121"/>
      <c r="C200" s="116" t="s">
        <v>184</v>
      </c>
      <c r="D200" s="117"/>
      <c r="E200" s="70">
        <v>72200</v>
      </c>
      <c r="F200" s="85">
        <v>44000</v>
      </c>
      <c r="G200" s="86">
        <v>44000</v>
      </c>
      <c r="H200" s="64">
        <v>69</v>
      </c>
      <c r="I200" s="65">
        <v>95</v>
      </c>
      <c r="J200" s="66">
        <v>9</v>
      </c>
      <c r="K200" s="66">
        <v>9</v>
      </c>
      <c r="L200" s="118">
        <v>0</v>
      </c>
      <c r="M200" s="117"/>
      <c r="N200" s="91">
        <v>0</v>
      </c>
    </row>
    <row r="201" spans="1:14" s="63" customFormat="1" x14ac:dyDescent="0.25">
      <c r="A201" s="123" t="s">
        <v>185</v>
      </c>
      <c r="B201" s="121"/>
      <c r="C201" s="116" t="s">
        <v>186</v>
      </c>
      <c r="D201" s="117"/>
      <c r="E201" s="70">
        <v>93900</v>
      </c>
      <c r="F201" s="85">
        <v>71000</v>
      </c>
      <c r="G201" s="86">
        <v>71000</v>
      </c>
      <c r="H201" s="64">
        <v>71</v>
      </c>
      <c r="I201" s="65">
        <v>115</v>
      </c>
      <c r="J201" s="66">
        <v>9</v>
      </c>
      <c r="K201" s="66">
        <v>9</v>
      </c>
      <c r="L201" s="118">
        <v>0</v>
      </c>
      <c r="M201" s="117"/>
      <c r="N201" s="91">
        <v>0</v>
      </c>
    </row>
    <row r="202" spans="1:14" s="63" customFormat="1" x14ac:dyDescent="0.25">
      <c r="A202" s="123" t="s">
        <v>187</v>
      </c>
      <c r="B202" s="121"/>
      <c r="C202" s="116" t="s">
        <v>188</v>
      </c>
      <c r="D202" s="117"/>
      <c r="E202" s="70">
        <v>144200</v>
      </c>
      <c r="F202" s="85">
        <v>99000</v>
      </c>
      <c r="G202" s="86">
        <v>99000</v>
      </c>
      <c r="H202" s="64">
        <v>71</v>
      </c>
      <c r="I202" s="65">
        <v>95</v>
      </c>
      <c r="J202" s="66">
        <v>9</v>
      </c>
      <c r="K202" s="66">
        <v>9</v>
      </c>
      <c r="L202" s="118">
        <v>0</v>
      </c>
      <c r="M202" s="117"/>
      <c r="N202" s="91">
        <v>0</v>
      </c>
    </row>
    <row r="203" spans="1:14" s="63" customFormat="1" x14ac:dyDescent="0.25">
      <c r="A203" s="123" t="s">
        <v>189</v>
      </c>
      <c r="B203" s="121"/>
      <c r="C203" s="116" t="s">
        <v>190</v>
      </c>
      <c r="D203" s="117"/>
      <c r="E203" s="70">
        <v>68000</v>
      </c>
      <c r="F203" s="85">
        <v>48000</v>
      </c>
      <c r="G203" s="86">
        <v>0</v>
      </c>
      <c r="H203" s="64">
        <v>58.5</v>
      </c>
      <c r="I203" s="65">
        <v>55</v>
      </c>
      <c r="J203" s="66">
        <v>9</v>
      </c>
      <c r="K203" s="66">
        <v>9</v>
      </c>
      <c r="L203" s="118">
        <v>0</v>
      </c>
      <c r="M203" s="117"/>
      <c r="N203" s="91">
        <v>0</v>
      </c>
    </row>
    <row r="204" spans="1:14" s="63" customFormat="1" x14ac:dyDescent="0.25">
      <c r="A204" s="110" t="s">
        <v>17</v>
      </c>
      <c r="B204" s="111"/>
      <c r="C204" s="111"/>
      <c r="D204" s="111"/>
      <c r="E204" s="2">
        <v>0</v>
      </c>
      <c r="F204" s="2">
        <v>0</v>
      </c>
      <c r="G204" s="39">
        <v>0</v>
      </c>
      <c r="H204" s="67" t="s">
        <v>14</v>
      </c>
      <c r="I204" s="68" t="s">
        <v>14</v>
      </c>
      <c r="J204" s="69" t="s">
        <v>14</v>
      </c>
      <c r="K204" s="69" t="s">
        <v>14</v>
      </c>
      <c r="L204" s="98" t="s">
        <v>14</v>
      </c>
      <c r="M204" s="99"/>
      <c r="N204" s="138" t="s">
        <v>14</v>
      </c>
    </row>
    <row r="205" spans="1:14" s="63" customFormat="1" x14ac:dyDescent="0.25">
      <c r="A205" s="112" t="s">
        <v>18</v>
      </c>
      <c r="B205" s="113"/>
      <c r="C205" s="113"/>
      <c r="D205" s="113"/>
      <c r="E205" s="22">
        <f>SUM(E200:E203)</f>
        <v>378300</v>
      </c>
      <c r="F205" s="22">
        <f t="shared" ref="F205:G205" si="88">SUM(F200:F203)</f>
        <v>262000</v>
      </c>
      <c r="G205" s="43">
        <f t="shared" si="88"/>
        <v>214000</v>
      </c>
      <c r="H205" s="67" t="s">
        <v>14</v>
      </c>
      <c r="I205" s="69" t="s">
        <v>14</v>
      </c>
      <c r="J205" s="69" t="s">
        <v>14</v>
      </c>
      <c r="K205" s="69" t="s">
        <v>14</v>
      </c>
      <c r="L205" s="98" t="s">
        <v>14</v>
      </c>
      <c r="M205" s="99"/>
      <c r="N205" s="138" t="s">
        <v>14</v>
      </c>
    </row>
    <row r="206" spans="1:14" s="63" customFormat="1" x14ac:dyDescent="0.25">
      <c r="A206" s="114" t="s">
        <v>191</v>
      </c>
      <c r="B206" s="115"/>
      <c r="C206" s="115"/>
      <c r="D206" s="115"/>
      <c r="E206" s="6">
        <f>SUM(E204:E205)</f>
        <v>378300</v>
      </c>
      <c r="F206" s="6">
        <f t="shared" ref="F206:G206" si="89">SUM(F204:F205)</f>
        <v>262000</v>
      </c>
      <c r="G206" s="37">
        <f t="shared" si="89"/>
        <v>214000</v>
      </c>
      <c r="H206" s="67" t="s">
        <v>14</v>
      </c>
      <c r="I206" s="69" t="s">
        <v>14</v>
      </c>
      <c r="J206" s="69" t="s">
        <v>14</v>
      </c>
      <c r="K206" s="69" t="s">
        <v>14</v>
      </c>
      <c r="L206" s="98" t="s">
        <v>14</v>
      </c>
      <c r="M206" s="99"/>
      <c r="N206" s="138" t="s">
        <v>14</v>
      </c>
    </row>
    <row r="207" spans="1:14" s="63" customFormat="1" ht="17.100000000000001" customHeight="1" x14ac:dyDescent="0.25">
      <c r="A207" s="119" t="s">
        <v>192</v>
      </c>
      <c r="B207" s="120"/>
      <c r="C207" s="120"/>
      <c r="D207" s="120"/>
      <c r="E207" s="120"/>
      <c r="F207" s="120"/>
      <c r="G207" s="128"/>
      <c r="H207" s="120"/>
      <c r="I207" s="120"/>
      <c r="J207" s="120"/>
      <c r="K207" s="120"/>
      <c r="L207" s="120"/>
      <c r="M207" s="120"/>
      <c r="N207" s="122"/>
    </row>
    <row r="208" spans="1:14" s="63" customFormat="1" x14ac:dyDescent="0.25">
      <c r="A208" s="123" t="s">
        <v>193</v>
      </c>
      <c r="B208" s="121"/>
      <c r="C208" s="116" t="s">
        <v>194</v>
      </c>
      <c r="D208" s="117"/>
      <c r="E208" s="8">
        <v>469190</v>
      </c>
      <c r="F208" s="9">
        <v>350000</v>
      </c>
      <c r="G208" s="29">
        <v>350000</v>
      </c>
      <c r="H208" s="64">
        <v>81</v>
      </c>
      <c r="I208" s="65">
        <v>100</v>
      </c>
      <c r="J208" s="66">
        <v>9</v>
      </c>
      <c r="K208" s="66">
        <v>9</v>
      </c>
      <c r="L208" s="118">
        <v>0</v>
      </c>
      <c r="M208" s="117"/>
      <c r="N208" s="91">
        <v>0</v>
      </c>
    </row>
    <row r="209" spans="1:14" s="63" customFormat="1" x14ac:dyDescent="0.25">
      <c r="A209" s="110" t="s">
        <v>17</v>
      </c>
      <c r="B209" s="111"/>
      <c r="C209" s="111"/>
      <c r="D209" s="111"/>
      <c r="E209" s="2">
        <f>E208</f>
        <v>469190</v>
      </c>
      <c r="F209" s="2">
        <f t="shared" ref="F209:G209" si="90">F208</f>
        <v>350000</v>
      </c>
      <c r="G209" s="39">
        <f t="shared" si="90"/>
        <v>350000</v>
      </c>
      <c r="H209" s="67" t="s">
        <v>14</v>
      </c>
      <c r="I209" s="68" t="s">
        <v>14</v>
      </c>
      <c r="J209" s="69" t="s">
        <v>14</v>
      </c>
      <c r="K209" s="69" t="s">
        <v>14</v>
      </c>
      <c r="L209" s="98" t="s">
        <v>14</v>
      </c>
      <c r="M209" s="99"/>
      <c r="N209" s="138" t="s">
        <v>14</v>
      </c>
    </row>
    <row r="210" spans="1:14" s="63" customFormat="1" x14ac:dyDescent="0.25">
      <c r="A210" s="112" t="s">
        <v>18</v>
      </c>
      <c r="B210" s="113"/>
      <c r="C210" s="113"/>
      <c r="D210" s="113"/>
      <c r="E210" s="22">
        <v>0</v>
      </c>
      <c r="F210" s="22">
        <v>0</v>
      </c>
      <c r="G210" s="43">
        <v>0</v>
      </c>
      <c r="H210" s="67" t="s">
        <v>14</v>
      </c>
      <c r="I210" s="69" t="s">
        <v>14</v>
      </c>
      <c r="J210" s="69" t="s">
        <v>14</v>
      </c>
      <c r="K210" s="69" t="s">
        <v>14</v>
      </c>
      <c r="L210" s="98" t="s">
        <v>14</v>
      </c>
      <c r="M210" s="99"/>
      <c r="N210" s="138" t="s">
        <v>14</v>
      </c>
    </row>
    <row r="211" spans="1:14" s="63" customFormat="1" x14ac:dyDescent="0.25">
      <c r="A211" s="114" t="s">
        <v>195</v>
      </c>
      <c r="B211" s="115"/>
      <c r="C211" s="115"/>
      <c r="D211" s="115"/>
      <c r="E211" s="6">
        <f>SUM(E209:E210)</f>
        <v>469190</v>
      </c>
      <c r="F211" s="6">
        <f t="shared" ref="F211:G211" si="91">SUM(F209:F210)</f>
        <v>350000</v>
      </c>
      <c r="G211" s="37">
        <f t="shared" si="91"/>
        <v>350000</v>
      </c>
      <c r="H211" s="67" t="s">
        <v>14</v>
      </c>
      <c r="I211" s="69" t="s">
        <v>14</v>
      </c>
      <c r="J211" s="69" t="s">
        <v>14</v>
      </c>
      <c r="K211" s="69" t="s">
        <v>14</v>
      </c>
      <c r="L211" s="98" t="s">
        <v>14</v>
      </c>
      <c r="M211" s="99"/>
      <c r="N211" s="138" t="s">
        <v>14</v>
      </c>
    </row>
    <row r="212" spans="1:14" s="63" customFormat="1" ht="17.100000000000001" customHeight="1" x14ac:dyDescent="0.25">
      <c r="A212" s="119" t="s">
        <v>196</v>
      </c>
      <c r="B212" s="120"/>
      <c r="C212" s="120"/>
      <c r="D212" s="120"/>
      <c r="E212" s="120"/>
      <c r="F212" s="120"/>
      <c r="G212" s="121"/>
      <c r="H212" s="120"/>
      <c r="I212" s="120"/>
      <c r="J212" s="120"/>
      <c r="K212" s="120"/>
      <c r="L212" s="120"/>
      <c r="M212" s="120"/>
      <c r="N212" s="122"/>
    </row>
    <row r="213" spans="1:14" s="63" customFormat="1" x14ac:dyDescent="0.25">
      <c r="A213" s="123" t="s">
        <v>197</v>
      </c>
      <c r="B213" s="121"/>
      <c r="C213" s="116" t="s">
        <v>198</v>
      </c>
      <c r="D213" s="117"/>
      <c r="E213" s="74">
        <v>603875</v>
      </c>
      <c r="F213" s="74">
        <v>540000</v>
      </c>
      <c r="G213" s="82">
        <v>540000</v>
      </c>
      <c r="H213" s="64">
        <v>66</v>
      </c>
      <c r="I213" s="65">
        <v>110</v>
      </c>
      <c r="J213" s="66">
        <v>9</v>
      </c>
      <c r="K213" s="66">
        <v>9</v>
      </c>
      <c r="L213" s="118">
        <v>0</v>
      </c>
      <c r="M213" s="117"/>
      <c r="N213" s="91">
        <v>0</v>
      </c>
    </row>
    <row r="214" spans="1:14" s="63" customFormat="1" x14ac:dyDescent="0.25">
      <c r="A214" s="123" t="s">
        <v>199</v>
      </c>
      <c r="B214" s="121"/>
      <c r="C214" s="116" t="s">
        <v>200</v>
      </c>
      <c r="D214" s="117"/>
      <c r="E214" s="16">
        <v>500000</v>
      </c>
      <c r="F214" s="16">
        <v>450000</v>
      </c>
      <c r="G214" s="40">
        <v>0</v>
      </c>
      <c r="H214" s="64">
        <v>47</v>
      </c>
      <c r="I214" s="65" t="s">
        <v>14</v>
      </c>
      <c r="J214" s="66">
        <v>9</v>
      </c>
      <c r="K214" s="66">
        <v>9</v>
      </c>
      <c r="L214" s="118">
        <v>0</v>
      </c>
      <c r="M214" s="117"/>
      <c r="N214" s="91">
        <v>0</v>
      </c>
    </row>
    <row r="215" spans="1:14" s="63" customFormat="1" x14ac:dyDescent="0.25">
      <c r="A215" s="110" t="s">
        <v>17</v>
      </c>
      <c r="B215" s="111"/>
      <c r="C215" s="111"/>
      <c r="D215" s="111"/>
      <c r="E215" s="7">
        <f>E214</f>
        <v>500000</v>
      </c>
      <c r="F215" s="7">
        <f t="shared" ref="F215:G215" si="92">F214</f>
        <v>450000</v>
      </c>
      <c r="G215" s="39">
        <f t="shared" si="92"/>
        <v>0</v>
      </c>
      <c r="H215" s="67" t="s">
        <v>14</v>
      </c>
      <c r="I215" s="68" t="s">
        <v>14</v>
      </c>
      <c r="J215" s="69" t="s">
        <v>14</v>
      </c>
      <c r="K215" s="69" t="s">
        <v>14</v>
      </c>
      <c r="L215" s="98" t="s">
        <v>14</v>
      </c>
      <c r="M215" s="99"/>
      <c r="N215" s="138" t="s">
        <v>14</v>
      </c>
    </row>
    <row r="216" spans="1:14" s="63" customFormat="1" x14ac:dyDescent="0.25">
      <c r="A216" s="112" t="s">
        <v>18</v>
      </c>
      <c r="B216" s="113"/>
      <c r="C216" s="113"/>
      <c r="D216" s="113"/>
      <c r="E216" s="78">
        <f>E213</f>
        <v>603875</v>
      </c>
      <c r="F216" s="78">
        <f t="shared" ref="F216:G216" si="93">F213</f>
        <v>540000</v>
      </c>
      <c r="G216" s="43">
        <f t="shared" si="93"/>
        <v>540000</v>
      </c>
      <c r="H216" s="67" t="s">
        <v>14</v>
      </c>
      <c r="I216" s="69" t="s">
        <v>14</v>
      </c>
      <c r="J216" s="69" t="s">
        <v>14</v>
      </c>
      <c r="K216" s="69" t="s">
        <v>14</v>
      </c>
      <c r="L216" s="98" t="s">
        <v>14</v>
      </c>
      <c r="M216" s="99"/>
      <c r="N216" s="138" t="s">
        <v>14</v>
      </c>
    </row>
    <row r="217" spans="1:14" s="63" customFormat="1" x14ac:dyDescent="0.25">
      <c r="A217" s="114" t="s">
        <v>201</v>
      </c>
      <c r="B217" s="115"/>
      <c r="C217" s="115"/>
      <c r="D217" s="115"/>
      <c r="E217" s="10">
        <f>SUM(E215:E216)</f>
        <v>1103875</v>
      </c>
      <c r="F217" s="10">
        <f t="shared" ref="F217:G217" si="94">SUM(F215:F216)</f>
        <v>990000</v>
      </c>
      <c r="G217" s="37">
        <f t="shared" si="94"/>
        <v>540000</v>
      </c>
      <c r="H217" s="67" t="s">
        <v>14</v>
      </c>
      <c r="I217" s="69" t="s">
        <v>14</v>
      </c>
      <c r="J217" s="69" t="s">
        <v>14</v>
      </c>
      <c r="K217" s="69" t="s">
        <v>14</v>
      </c>
      <c r="L217" s="98" t="s">
        <v>14</v>
      </c>
      <c r="M217" s="99"/>
      <c r="N217" s="138" t="s">
        <v>14</v>
      </c>
    </row>
    <row r="218" spans="1:14" s="63" customFormat="1" ht="17.100000000000001" customHeight="1" x14ac:dyDescent="0.25">
      <c r="A218" s="119" t="s">
        <v>202</v>
      </c>
      <c r="B218" s="120"/>
      <c r="C218" s="120"/>
      <c r="D218" s="120"/>
      <c r="E218" s="121"/>
      <c r="F218" s="121"/>
      <c r="G218" s="121"/>
      <c r="H218" s="120"/>
      <c r="I218" s="120"/>
      <c r="J218" s="120"/>
      <c r="K218" s="120"/>
      <c r="L218" s="120"/>
      <c r="M218" s="120"/>
      <c r="N218" s="122"/>
    </row>
    <row r="219" spans="1:14" s="63" customFormat="1" x14ac:dyDescent="0.25">
      <c r="A219" s="123" t="s">
        <v>203</v>
      </c>
      <c r="B219" s="121"/>
      <c r="C219" s="116" t="s">
        <v>204</v>
      </c>
      <c r="D219" s="117"/>
      <c r="E219" s="70">
        <v>31180</v>
      </c>
      <c r="F219" s="70">
        <v>25480</v>
      </c>
      <c r="G219" s="77">
        <v>25480</v>
      </c>
      <c r="H219" s="64">
        <v>76</v>
      </c>
      <c r="I219" s="65">
        <v>90</v>
      </c>
      <c r="J219" s="66">
        <v>9</v>
      </c>
      <c r="K219" s="66">
        <v>9</v>
      </c>
      <c r="L219" s="118">
        <v>0</v>
      </c>
      <c r="M219" s="117"/>
      <c r="N219" s="91">
        <v>0</v>
      </c>
    </row>
    <row r="220" spans="1:14" s="63" customFormat="1" x14ac:dyDescent="0.25">
      <c r="A220" s="123" t="s">
        <v>205</v>
      </c>
      <c r="B220" s="121"/>
      <c r="C220" s="116" t="s">
        <v>206</v>
      </c>
      <c r="D220" s="117"/>
      <c r="E220" s="14">
        <v>330000</v>
      </c>
      <c r="F220" s="14">
        <v>290000</v>
      </c>
      <c r="G220" s="44">
        <v>290000</v>
      </c>
      <c r="H220" s="64">
        <v>72</v>
      </c>
      <c r="I220" s="65">
        <v>95</v>
      </c>
      <c r="J220" s="66">
        <v>9</v>
      </c>
      <c r="K220" s="66">
        <v>9</v>
      </c>
      <c r="L220" s="118">
        <v>0</v>
      </c>
      <c r="M220" s="117"/>
      <c r="N220" s="91">
        <v>0</v>
      </c>
    </row>
    <row r="221" spans="1:14" s="63" customFormat="1" x14ac:dyDescent="0.25">
      <c r="A221" s="123" t="s">
        <v>207</v>
      </c>
      <c r="B221" s="121"/>
      <c r="C221" s="116" t="s">
        <v>208</v>
      </c>
      <c r="D221" s="117"/>
      <c r="E221" s="70">
        <v>250000</v>
      </c>
      <c r="F221" s="70">
        <v>225000</v>
      </c>
      <c r="G221" s="77">
        <v>0</v>
      </c>
      <c r="H221" s="64">
        <v>52</v>
      </c>
      <c r="I221" s="65">
        <v>45</v>
      </c>
      <c r="J221" s="66">
        <v>9</v>
      </c>
      <c r="K221" s="66">
        <v>9</v>
      </c>
      <c r="L221" s="118">
        <v>0</v>
      </c>
      <c r="M221" s="117"/>
      <c r="N221" s="91">
        <v>0</v>
      </c>
    </row>
    <row r="222" spans="1:14" s="63" customFormat="1" x14ac:dyDescent="0.25">
      <c r="A222" s="123" t="s">
        <v>209</v>
      </c>
      <c r="B222" s="121"/>
      <c r="C222" s="116" t="s">
        <v>210</v>
      </c>
      <c r="D222" s="117"/>
      <c r="E222" s="79">
        <v>56500</v>
      </c>
      <c r="F222" s="79">
        <v>29900</v>
      </c>
      <c r="G222" s="71">
        <v>26900</v>
      </c>
      <c r="H222" s="64">
        <v>65</v>
      </c>
      <c r="I222" s="65">
        <v>80</v>
      </c>
      <c r="J222" s="66">
        <v>9</v>
      </c>
      <c r="K222" s="66">
        <v>9</v>
      </c>
      <c r="L222" s="118">
        <v>0</v>
      </c>
      <c r="M222" s="117"/>
      <c r="N222" s="91">
        <v>0</v>
      </c>
    </row>
    <row r="223" spans="1:14" s="63" customFormat="1" x14ac:dyDescent="0.25">
      <c r="A223" s="110" t="s">
        <v>17</v>
      </c>
      <c r="B223" s="111"/>
      <c r="C223" s="111"/>
      <c r="D223" s="111"/>
      <c r="E223" s="7">
        <f>E220</f>
        <v>330000</v>
      </c>
      <c r="F223" s="7">
        <f t="shared" ref="F223:G223" si="95">F220</f>
        <v>290000</v>
      </c>
      <c r="G223" s="39">
        <f t="shared" si="95"/>
        <v>290000</v>
      </c>
      <c r="H223" s="67" t="s">
        <v>14</v>
      </c>
      <c r="I223" s="68" t="s">
        <v>14</v>
      </c>
      <c r="J223" s="69" t="s">
        <v>14</v>
      </c>
      <c r="K223" s="69" t="s">
        <v>14</v>
      </c>
      <c r="L223" s="98" t="s">
        <v>14</v>
      </c>
      <c r="M223" s="99"/>
      <c r="N223" s="138" t="s">
        <v>14</v>
      </c>
    </row>
    <row r="224" spans="1:14" s="63" customFormat="1" x14ac:dyDescent="0.25">
      <c r="A224" s="112" t="s">
        <v>18</v>
      </c>
      <c r="B224" s="113"/>
      <c r="C224" s="113"/>
      <c r="D224" s="113"/>
      <c r="E224" s="78">
        <f>E219+E221+E222</f>
        <v>337680</v>
      </c>
      <c r="F224" s="78">
        <f t="shared" ref="F224:G224" si="96">F219+F221+F222</f>
        <v>280380</v>
      </c>
      <c r="G224" s="43">
        <f t="shared" si="96"/>
        <v>52380</v>
      </c>
      <c r="H224" s="67" t="s">
        <v>14</v>
      </c>
      <c r="I224" s="69" t="s">
        <v>14</v>
      </c>
      <c r="J224" s="69" t="s">
        <v>14</v>
      </c>
      <c r="K224" s="69" t="s">
        <v>14</v>
      </c>
      <c r="L224" s="98" t="s">
        <v>14</v>
      </c>
      <c r="M224" s="99"/>
      <c r="N224" s="138" t="s">
        <v>14</v>
      </c>
    </row>
    <row r="225" spans="1:14" s="63" customFormat="1" x14ac:dyDescent="0.25">
      <c r="A225" s="114" t="s">
        <v>211</v>
      </c>
      <c r="B225" s="115"/>
      <c r="C225" s="115"/>
      <c r="D225" s="115"/>
      <c r="E225" s="10">
        <f>SUM(E223:E224)</f>
        <v>667680</v>
      </c>
      <c r="F225" s="10">
        <f t="shared" ref="F225:G225" si="97">SUM(F223:F224)</f>
        <v>570380</v>
      </c>
      <c r="G225" s="37">
        <f t="shared" si="97"/>
        <v>342380</v>
      </c>
      <c r="H225" s="67" t="s">
        <v>14</v>
      </c>
      <c r="I225" s="69" t="s">
        <v>14</v>
      </c>
      <c r="J225" s="69" t="s">
        <v>14</v>
      </c>
      <c r="K225" s="69" t="s">
        <v>14</v>
      </c>
      <c r="L225" s="98" t="s">
        <v>14</v>
      </c>
      <c r="M225" s="99"/>
      <c r="N225" s="138" t="s">
        <v>14</v>
      </c>
    </row>
    <row r="226" spans="1:14" s="63" customFormat="1" ht="17.100000000000001" customHeight="1" x14ac:dyDescent="0.25">
      <c r="A226" s="119" t="s">
        <v>212</v>
      </c>
      <c r="B226" s="120"/>
      <c r="C226" s="120"/>
      <c r="D226" s="120"/>
      <c r="E226" s="121"/>
      <c r="F226" s="121"/>
      <c r="G226" s="128"/>
      <c r="H226" s="120"/>
      <c r="I226" s="120"/>
      <c r="J226" s="120"/>
      <c r="K226" s="120"/>
      <c r="L226" s="120"/>
      <c r="M226" s="120"/>
      <c r="N226" s="122"/>
    </row>
    <row r="227" spans="1:14" s="63" customFormat="1" x14ac:dyDescent="0.25">
      <c r="A227" s="123" t="s">
        <v>213</v>
      </c>
      <c r="B227" s="121"/>
      <c r="C227" s="116" t="s">
        <v>214</v>
      </c>
      <c r="D227" s="117"/>
      <c r="E227" s="8">
        <v>1137400</v>
      </c>
      <c r="F227" s="9">
        <v>550000</v>
      </c>
      <c r="G227" s="29">
        <v>550000</v>
      </c>
      <c r="H227" s="64">
        <v>78</v>
      </c>
      <c r="I227" s="65">
        <v>110</v>
      </c>
      <c r="J227" s="66">
        <v>9</v>
      </c>
      <c r="K227" s="66">
        <v>9</v>
      </c>
      <c r="L227" s="118">
        <v>0</v>
      </c>
      <c r="M227" s="117"/>
      <c r="N227" s="91">
        <v>0</v>
      </c>
    </row>
    <row r="228" spans="1:14" s="63" customFormat="1" x14ac:dyDescent="0.25">
      <c r="A228" s="110" t="s">
        <v>17</v>
      </c>
      <c r="B228" s="111"/>
      <c r="C228" s="111"/>
      <c r="D228" s="111"/>
      <c r="E228" s="2">
        <f>E227</f>
        <v>1137400</v>
      </c>
      <c r="F228" s="2">
        <f t="shared" ref="F228" si="98">F227</f>
        <v>550000</v>
      </c>
      <c r="G228" s="39">
        <v>550000</v>
      </c>
      <c r="H228" s="67" t="s">
        <v>14</v>
      </c>
      <c r="I228" s="68" t="s">
        <v>14</v>
      </c>
      <c r="J228" s="69" t="s">
        <v>14</v>
      </c>
      <c r="K228" s="69" t="s">
        <v>14</v>
      </c>
      <c r="L228" s="98" t="s">
        <v>14</v>
      </c>
      <c r="M228" s="99"/>
      <c r="N228" s="138" t="s">
        <v>14</v>
      </c>
    </row>
    <row r="229" spans="1:14" s="63" customFormat="1" x14ac:dyDescent="0.25">
      <c r="A229" s="112" t="s">
        <v>18</v>
      </c>
      <c r="B229" s="113"/>
      <c r="C229" s="113"/>
      <c r="D229" s="113"/>
      <c r="E229" s="22">
        <v>0</v>
      </c>
      <c r="F229" s="22">
        <v>0</v>
      </c>
      <c r="G229" s="43">
        <v>0</v>
      </c>
      <c r="H229" s="67" t="s">
        <v>14</v>
      </c>
      <c r="I229" s="69" t="s">
        <v>14</v>
      </c>
      <c r="J229" s="69" t="s">
        <v>14</v>
      </c>
      <c r="K229" s="69" t="s">
        <v>14</v>
      </c>
      <c r="L229" s="98" t="s">
        <v>14</v>
      </c>
      <c r="M229" s="99"/>
      <c r="N229" s="138" t="s">
        <v>14</v>
      </c>
    </row>
    <row r="230" spans="1:14" s="63" customFormat="1" x14ac:dyDescent="0.25">
      <c r="A230" s="114" t="s">
        <v>215</v>
      </c>
      <c r="B230" s="115"/>
      <c r="C230" s="115"/>
      <c r="D230" s="115"/>
      <c r="E230" s="6">
        <f>SUM(E228:E229)</f>
        <v>1137400</v>
      </c>
      <c r="F230" s="6">
        <f t="shared" ref="F230:G230" si="99">SUM(F228:F229)</f>
        <v>550000</v>
      </c>
      <c r="G230" s="37">
        <f t="shared" si="99"/>
        <v>550000</v>
      </c>
      <c r="H230" s="67" t="s">
        <v>14</v>
      </c>
      <c r="I230" s="69" t="s">
        <v>14</v>
      </c>
      <c r="J230" s="69" t="s">
        <v>14</v>
      </c>
      <c r="K230" s="69" t="s">
        <v>14</v>
      </c>
      <c r="L230" s="98" t="s">
        <v>14</v>
      </c>
      <c r="M230" s="99"/>
      <c r="N230" s="138" t="s">
        <v>14</v>
      </c>
    </row>
    <row r="231" spans="1:14" s="63" customFormat="1" ht="17.100000000000001" customHeight="1" x14ac:dyDescent="0.25">
      <c r="A231" s="119" t="s">
        <v>216</v>
      </c>
      <c r="B231" s="120"/>
      <c r="C231" s="120"/>
      <c r="D231" s="120"/>
      <c r="E231" s="120"/>
      <c r="F231" s="120"/>
      <c r="G231" s="121"/>
      <c r="H231" s="120"/>
      <c r="I231" s="120"/>
      <c r="J231" s="120"/>
      <c r="K231" s="120"/>
      <c r="L231" s="120"/>
      <c r="M231" s="120"/>
      <c r="N231" s="122"/>
    </row>
    <row r="232" spans="1:14" s="63" customFormat="1" x14ac:dyDescent="0.25">
      <c r="A232" s="123" t="s">
        <v>217</v>
      </c>
      <c r="B232" s="121"/>
      <c r="C232" s="116" t="s">
        <v>218</v>
      </c>
      <c r="D232" s="117"/>
      <c r="E232" s="84">
        <v>950200</v>
      </c>
      <c r="F232" s="84">
        <v>836000</v>
      </c>
      <c r="G232" s="83">
        <v>836000</v>
      </c>
      <c r="H232" s="64">
        <v>72.5</v>
      </c>
      <c r="I232" s="65">
        <v>105</v>
      </c>
      <c r="J232" s="66">
        <v>9</v>
      </c>
      <c r="K232" s="66">
        <v>9</v>
      </c>
      <c r="L232" s="118">
        <v>0</v>
      </c>
      <c r="M232" s="117"/>
      <c r="N232" s="91">
        <v>0</v>
      </c>
    </row>
    <row r="233" spans="1:14" s="63" customFormat="1" x14ac:dyDescent="0.25">
      <c r="A233" s="110" t="s">
        <v>17</v>
      </c>
      <c r="B233" s="111"/>
      <c r="C233" s="111"/>
      <c r="D233" s="111"/>
      <c r="E233" s="7">
        <v>0</v>
      </c>
      <c r="F233" s="7">
        <v>0</v>
      </c>
      <c r="G233" s="39">
        <v>0</v>
      </c>
      <c r="H233" s="67" t="s">
        <v>14</v>
      </c>
      <c r="I233" s="68" t="s">
        <v>14</v>
      </c>
      <c r="J233" s="69" t="s">
        <v>14</v>
      </c>
      <c r="K233" s="69" t="s">
        <v>14</v>
      </c>
      <c r="L233" s="98" t="s">
        <v>14</v>
      </c>
      <c r="M233" s="99"/>
      <c r="N233" s="138" t="s">
        <v>14</v>
      </c>
    </row>
    <row r="234" spans="1:14" s="63" customFormat="1" x14ac:dyDescent="0.25">
      <c r="A234" s="112" t="s">
        <v>18</v>
      </c>
      <c r="B234" s="113"/>
      <c r="C234" s="113"/>
      <c r="D234" s="113"/>
      <c r="E234" s="78">
        <f>E232</f>
        <v>950200</v>
      </c>
      <c r="F234" s="78">
        <f t="shared" ref="F234:G234" si="100">F232</f>
        <v>836000</v>
      </c>
      <c r="G234" s="43">
        <f t="shared" si="100"/>
        <v>836000</v>
      </c>
      <c r="H234" s="67" t="s">
        <v>14</v>
      </c>
      <c r="I234" s="69" t="s">
        <v>14</v>
      </c>
      <c r="J234" s="69" t="s">
        <v>14</v>
      </c>
      <c r="K234" s="69" t="s">
        <v>14</v>
      </c>
      <c r="L234" s="98" t="s">
        <v>14</v>
      </c>
      <c r="M234" s="99"/>
      <c r="N234" s="138" t="s">
        <v>14</v>
      </c>
    </row>
    <row r="235" spans="1:14" s="63" customFormat="1" x14ac:dyDescent="0.25">
      <c r="A235" s="114" t="s">
        <v>219</v>
      </c>
      <c r="B235" s="115"/>
      <c r="C235" s="115"/>
      <c r="D235" s="115"/>
      <c r="E235" s="10">
        <f>SUM(E233:E234)</f>
        <v>950200</v>
      </c>
      <c r="F235" s="10">
        <f t="shared" ref="F235:G235" si="101">SUM(F233:F234)</f>
        <v>836000</v>
      </c>
      <c r="G235" s="37">
        <f t="shared" si="101"/>
        <v>836000</v>
      </c>
      <c r="H235" s="67" t="s">
        <v>14</v>
      </c>
      <c r="I235" s="69" t="s">
        <v>14</v>
      </c>
      <c r="J235" s="69" t="s">
        <v>14</v>
      </c>
      <c r="K235" s="69" t="s">
        <v>14</v>
      </c>
      <c r="L235" s="98" t="s">
        <v>14</v>
      </c>
      <c r="M235" s="99"/>
      <c r="N235" s="138" t="s">
        <v>14</v>
      </c>
    </row>
    <row r="236" spans="1:14" s="63" customFormat="1" ht="17.100000000000001" customHeight="1" x14ac:dyDescent="0.25">
      <c r="A236" s="119" t="s">
        <v>220</v>
      </c>
      <c r="B236" s="120"/>
      <c r="C236" s="120"/>
      <c r="D236" s="120"/>
      <c r="E236" s="121"/>
      <c r="F236" s="121"/>
      <c r="G236" s="121"/>
      <c r="H236" s="120"/>
      <c r="I236" s="120"/>
      <c r="J236" s="120"/>
      <c r="K236" s="120"/>
      <c r="L236" s="120"/>
      <c r="M236" s="120"/>
      <c r="N236" s="122"/>
    </row>
    <row r="237" spans="1:14" s="63" customFormat="1" x14ac:dyDescent="0.25">
      <c r="A237" s="123" t="s">
        <v>221</v>
      </c>
      <c r="B237" s="121"/>
      <c r="C237" s="116" t="s">
        <v>222</v>
      </c>
      <c r="D237" s="117"/>
      <c r="E237" s="70">
        <v>400000</v>
      </c>
      <c r="F237" s="70">
        <v>350000</v>
      </c>
      <c r="G237" s="77">
        <v>350000</v>
      </c>
      <c r="H237" s="64">
        <v>72</v>
      </c>
      <c r="I237" s="65">
        <v>115</v>
      </c>
      <c r="J237" s="66">
        <v>9</v>
      </c>
      <c r="K237" s="66">
        <v>9</v>
      </c>
      <c r="L237" s="118">
        <v>0</v>
      </c>
      <c r="M237" s="117"/>
      <c r="N237" s="91">
        <v>0</v>
      </c>
    </row>
    <row r="238" spans="1:14" s="63" customFormat="1" x14ac:dyDescent="0.25">
      <c r="A238" s="123" t="s">
        <v>223</v>
      </c>
      <c r="B238" s="121"/>
      <c r="C238" s="116" t="s">
        <v>224</v>
      </c>
      <c r="D238" s="117"/>
      <c r="E238" s="70">
        <v>350000</v>
      </c>
      <c r="F238" s="70">
        <v>294000</v>
      </c>
      <c r="G238" s="77">
        <v>143000</v>
      </c>
      <c r="H238" s="64">
        <v>76</v>
      </c>
      <c r="I238" s="65">
        <v>115</v>
      </c>
      <c r="J238" s="66">
        <v>9</v>
      </c>
      <c r="K238" s="66">
        <v>9</v>
      </c>
      <c r="L238" s="118">
        <v>0</v>
      </c>
      <c r="M238" s="117"/>
      <c r="N238" s="91">
        <v>0</v>
      </c>
    </row>
    <row r="239" spans="1:14" s="63" customFormat="1" x14ac:dyDescent="0.25">
      <c r="A239" s="123" t="s">
        <v>225</v>
      </c>
      <c r="B239" s="121"/>
      <c r="C239" s="116" t="s">
        <v>226</v>
      </c>
      <c r="D239" s="117"/>
      <c r="E239" s="79">
        <v>56000</v>
      </c>
      <c r="F239" s="79">
        <v>50000</v>
      </c>
      <c r="G239" s="71">
        <v>50000</v>
      </c>
      <c r="H239" s="64">
        <v>65</v>
      </c>
      <c r="I239" s="65">
        <v>90</v>
      </c>
      <c r="J239" s="66">
        <v>9</v>
      </c>
      <c r="K239" s="66">
        <v>9</v>
      </c>
      <c r="L239" s="118">
        <v>0</v>
      </c>
      <c r="M239" s="117"/>
      <c r="N239" s="91">
        <v>0</v>
      </c>
    </row>
    <row r="240" spans="1:14" s="63" customFormat="1" x14ac:dyDescent="0.25">
      <c r="A240" s="110" t="s">
        <v>17</v>
      </c>
      <c r="B240" s="111"/>
      <c r="C240" s="111"/>
      <c r="D240" s="111"/>
      <c r="E240" s="7">
        <v>0</v>
      </c>
      <c r="F240" s="7">
        <v>0</v>
      </c>
      <c r="G240" s="39">
        <v>0</v>
      </c>
      <c r="H240" s="67" t="s">
        <v>14</v>
      </c>
      <c r="I240" s="68" t="s">
        <v>14</v>
      </c>
      <c r="J240" s="69" t="s">
        <v>14</v>
      </c>
      <c r="K240" s="69" t="s">
        <v>14</v>
      </c>
      <c r="L240" s="98" t="s">
        <v>14</v>
      </c>
      <c r="M240" s="99"/>
      <c r="N240" s="138" t="s">
        <v>14</v>
      </c>
    </row>
    <row r="241" spans="1:14" s="63" customFormat="1" x14ac:dyDescent="0.25">
      <c r="A241" s="112" t="s">
        <v>18</v>
      </c>
      <c r="B241" s="113"/>
      <c r="C241" s="113"/>
      <c r="D241" s="113"/>
      <c r="E241" s="78">
        <f>SUM(E237:E239)</f>
        <v>806000</v>
      </c>
      <c r="F241" s="78">
        <f t="shared" ref="F241:G241" si="102">SUM(F237:F239)</f>
        <v>694000</v>
      </c>
      <c r="G241" s="43">
        <f t="shared" si="102"/>
        <v>543000</v>
      </c>
      <c r="H241" s="67" t="s">
        <v>14</v>
      </c>
      <c r="I241" s="69" t="s">
        <v>14</v>
      </c>
      <c r="J241" s="69" t="s">
        <v>14</v>
      </c>
      <c r="K241" s="69" t="s">
        <v>14</v>
      </c>
      <c r="L241" s="98" t="s">
        <v>14</v>
      </c>
      <c r="M241" s="99"/>
      <c r="N241" s="138" t="s">
        <v>14</v>
      </c>
    </row>
    <row r="242" spans="1:14" s="63" customFormat="1" x14ac:dyDescent="0.25">
      <c r="A242" s="114" t="s">
        <v>227</v>
      </c>
      <c r="B242" s="115"/>
      <c r="C242" s="115"/>
      <c r="D242" s="115"/>
      <c r="E242" s="10">
        <f>SUM(E240:E241)</f>
        <v>806000</v>
      </c>
      <c r="F242" s="10">
        <f t="shared" ref="F242:G242" si="103">SUM(F240:F241)</f>
        <v>694000</v>
      </c>
      <c r="G242" s="37">
        <f t="shared" si="103"/>
        <v>543000</v>
      </c>
      <c r="H242" s="67" t="s">
        <v>14</v>
      </c>
      <c r="I242" s="69" t="s">
        <v>14</v>
      </c>
      <c r="J242" s="69" t="s">
        <v>14</v>
      </c>
      <c r="K242" s="69" t="s">
        <v>14</v>
      </c>
      <c r="L242" s="98" t="s">
        <v>14</v>
      </c>
      <c r="M242" s="99"/>
      <c r="N242" s="138" t="s">
        <v>14</v>
      </c>
    </row>
    <row r="243" spans="1:14" s="63" customFormat="1" ht="17.100000000000001" customHeight="1" x14ac:dyDescent="0.25">
      <c r="A243" s="119" t="s">
        <v>228</v>
      </c>
      <c r="B243" s="120"/>
      <c r="C243" s="120"/>
      <c r="D243" s="120"/>
      <c r="E243" s="121"/>
      <c r="F243" s="121"/>
      <c r="G243" s="121"/>
      <c r="H243" s="120"/>
      <c r="I243" s="120"/>
      <c r="J243" s="120"/>
      <c r="K243" s="120"/>
      <c r="L243" s="120"/>
      <c r="M243" s="120"/>
      <c r="N243" s="122"/>
    </row>
    <row r="244" spans="1:14" s="63" customFormat="1" x14ac:dyDescent="0.25">
      <c r="A244" s="123" t="s">
        <v>229</v>
      </c>
      <c r="B244" s="121"/>
      <c r="C244" s="116" t="s">
        <v>230</v>
      </c>
      <c r="D244" s="117"/>
      <c r="E244" s="74">
        <v>43935</v>
      </c>
      <c r="F244" s="74">
        <v>39000</v>
      </c>
      <c r="G244" s="82">
        <v>39000</v>
      </c>
      <c r="H244" s="64">
        <v>72</v>
      </c>
      <c r="I244" s="65">
        <v>95</v>
      </c>
      <c r="J244" s="66">
        <v>9</v>
      </c>
      <c r="K244" s="66">
        <v>9</v>
      </c>
      <c r="L244" s="118">
        <v>0</v>
      </c>
      <c r="M244" s="117"/>
      <c r="N244" s="91">
        <v>0</v>
      </c>
    </row>
    <row r="245" spans="1:14" s="63" customFormat="1" x14ac:dyDescent="0.25">
      <c r="A245" s="123" t="s">
        <v>231</v>
      </c>
      <c r="B245" s="121"/>
      <c r="C245" s="116" t="s">
        <v>232</v>
      </c>
      <c r="D245" s="117"/>
      <c r="E245" s="16">
        <v>247006</v>
      </c>
      <c r="F245" s="16">
        <v>210200</v>
      </c>
      <c r="G245" s="40">
        <v>210200</v>
      </c>
      <c r="H245" s="64">
        <v>72</v>
      </c>
      <c r="I245" s="65">
        <v>100</v>
      </c>
      <c r="J245" s="66">
        <v>9</v>
      </c>
      <c r="K245" s="66">
        <v>9</v>
      </c>
      <c r="L245" s="118">
        <v>0</v>
      </c>
      <c r="M245" s="117"/>
      <c r="N245" s="91">
        <v>0</v>
      </c>
    </row>
    <row r="246" spans="1:14" s="63" customFormat="1" x14ac:dyDescent="0.25">
      <c r="A246" s="110" t="s">
        <v>17</v>
      </c>
      <c r="B246" s="111"/>
      <c r="C246" s="111"/>
      <c r="D246" s="111"/>
      <c r="E246" s="7">
        <f>E245</f>
        <v>247006</v>
      </c>
      <c r="F246" s="25">
        <f t="shared" ref="F246:G246" si="104">F245</f>
        <v>210200</v>
      </c>
      <c r="G246" s="39">
        <f t="shared" si="104"/>
        <v>210200</v>
      </c>
      <c r="H246" s="67" t="s">
        <v>14</v>
      </c>
      <c r="I246" s="68" t="s">
        <v>14</v>
      </c>
      <c r="J246" s="69" t="s">
        <v>14</v>
      </c>
      <c r="K246" s="69" t="s">
        <v>14</v>
      </c>
      <c r="L246" s="98" t="s">
        <v>14</v>
      </c>
      <c r="M246" s="99"/>
      <c r="N246" s="138" t="s">
        <v>14</v>
      </c>
    </row>
    <row r="247" spans="1:14" s="63" customFormat="1" x14ac:dyDescent="0.25">
      <c r="A247" s="112" t="s">
        <v>18</v>
      </c>
      <c r="B247" s="113"/>
      <c r="C247" s="113"/>
      <c r="D247" s="113"/>
      <c r="E247" s="78">
        <f>E244</f>
        <v>43935</v>
      </c>
      <c r="F247" s="87">
        <f t="shared" ref="F247:G247" si="105">F244</f>
        <v>39000</v>
      </c>
      <c r="G247" s="43">
        <f t="shared" si="105"/>
        <v>39000</v>
      </c>
      <c r="H247" s="67" t="s">
        <v>14</v>
      </c>
      <c r="I247" s="69" t="s">
        <v>14</v>
      </c>
      <c r="J247" s="69" t="s">
        <v>14</v>
      </c>
      <c r="K247" s="69" t="s">
        <v>14</v>
      </c>
      <c r="L247" s="98" t="s">
        <v>14</v>
      </c>
      <c r="M247" s="99"/>
      <c r="N247" s="138" t="s">
        <v>14</v>
      </c>
    </row>
    <row r="248" spans="1:14" s="63" customFormat="1" x14ac:dyDescent="0.25">
      <c r="A248" s="114" t="s">
        <v>233</v>
      </c>
      <c r="B248" s="115"/>
      <c r="C248" s="115"/>
      <c r="D248" s="115"/>
      <c r="E248" s="10">
        <f>SUM(E246:E247)</f>
        <v>290941</v>
      </c>
      <c r="F248" s="26">
        <f t="shared" ref="F248:G248" si="106">SUM(F246:F247)</f>
        <v>249200</v>
      </c>
      <c r="G248" s="37">
        <f t="shared" si="106"/>
        <v>249200</v>
      </c>
      <c r="H248" s="67" t="s">
        <v>14</v>
      </c>
      <c r="I248" s="69" t="s">
        <v>14</v>
      </c>
      <c r="J248" s="69" t="s">
        <v>14</v>
      </c>
      <c r="K248" s="69" t="s">
        <v>14</v>
      </c>
      <c r="L248" s="98" t="s">
        <v>14</v>
      </c>
      <c r="M248" s="99"/>
      <c r="N248" s="138" t="s">
        <v>14</v>
      </c>
    </row>
    <row r="249" spans="1:14" s="63" customFormat="1" x14ac:dyDescent="0.25">
      <c r="A249" s="104" t="s">
        <v>17</v>
      </c>
      <c r="B249" s="105"/>
      <c r="C249" s="105"/>
      <c r="D249" s="105"/>
      <c r="E249" s="3">
        <f>E187+E196+E204+E209+E215+E223+E228+E233+E240+E246</f>
        <v>4707596</v>
      </c>
      <c r="F249" s="3">
        <f t="shared" ref="F249:G249" si="107">F187+F196+F204+F209+F215+F223+F228+F233+F240+F246</f>
        <v>2877200</v>
      </c>
      <c r="G249" s="33">
        <f t="shared" si="107"/>
        <v>2100200</v>
      </c>
      <c r="H249" s="67" t="s">
        <v>14</v>
      </c>
      <c r="I249" s="69" t="s">
        <v>14</v>
      </c>
      <c r="J249" s="69" t="s">
        <v>14</v>
      </c>
      <c r="K249" s="69" t="s">
        <v>14</v>
      </c>
      <c r="L249" s="98" t="s">
        <v>14</v>
      </c>
      <c r="M249" s="99"/>
      <c r="N249" s="138" t="s">
        <v>14</v>
      </c>
    </row>
    <row r="250" spans="1:14" s="63" customFormat="1" x14ac:dyDescent="0.25">
      <c r="A250" s="106" t="s">
        <v>18</v>
      </c>
      <c r="B250" s="107"/>
      <c r="C250" s="107"/>
      <c r="D250" s="107"/>
      <c r="E250" s="24">
        <f t="shared" ref="E250:G251" si="108">E188+E197+E205+E210+E216+E224+E229+E234+E241+E247</f>
        <v>3605106</v>
      </c>
      <c r="F250" s="24">
        <f t="shared" si="108"/>
        <v>2929044</v>
      </c>
      <c r="G250" s="49">
        <f t="shared" si="108"/>
        <v>2502044</v>
      </c>
      <c r="H250" s="67" t="s">
        <v>14</v>
      </c>
      <c r="I250" s="69" t="s">
        <v>14</v>
      </c>
      <c r="J250" s="69" t="s">
        <v>14</v>
      </c>
      <c r="K250" s="69" t="s">
        <v>14</v>
      </c>
      <c r="L250" s="98" t="s">
        <v>14</v>
      </c>
      <c r="M250" s="99"/>
      <c r="N250" s="138" t="s">
        <v>14</v>
      </c>
    </row>
    <row r="251" spans="1:14" s="63" customFormat="1" x14ac:dyDescent="0.25">
      <c r="A251" s="108" t="s">
        <v>234</v>
      </c>
      <c r="B251" s="109"/>
      <c r="C251" s="109"/>
      <c r="D251" s="109"/>
      <c r="E251" s="5">
        <f t="shared" si="108"/>
        <v>8312702</v>
      </c>
      <c r="F251" s="5">
        <f t="shared" si="108"/>
        <v>5806244</v>
      </c>
      <c r="G251" s="35">
        <f t="shared" si="108"/>
        <v>4602244</v>
      </c>
      <c r="H251" s="67" t="s">
        <v>14</v>
      </c>
      <c r="I251" s="69" t="s">
        <v>14</v>
      </c>
      <c r="J251" s="69" t="s">
        <v>14</v>
      </c>
      <c r="K251" s="69" t="s">
        <v>14</v>
      </c>
      <c r="L251" s="98" t="s">
        <v>14</v>
      </c>
      <c r="M251" s="99"/>
      <c r="N251" s="138" t="s">
        <v>14</v>
      </c>
    </row>
    <row r="252" spans="1:14" s="63" customFormat="1" ht="18.600000000000001" customHeight="1" x14ac:dyDescent="0.25">
      <c r="A252" s="125" t="s">
        <v>235</v>
      </c>
      <c r="B252" s="120"/>
      <c r="C252" s="120"/>
      <c r="D252" s="120"/>
      <c r="E252" s="120"/>
      <c r="F252" s="120"/>
      <c r="G252" s="121"/>
      <c r="H252" s="120"/>
      <c r="I252" s="120"/>
      <c r="J252" s="120"/>
      <c r="K252" s="120"/>
      <c r="L252" s="120"/>
      <c r="M252" s="120"/>
      <c r="N252" s="122"/>
    </row>
    <row r="253" spans="1:14" s="63" customFormat="1" ht="17.100000000000001" customHeight="1" x14ac:dyDescent="0.25">
      <c r="A253" s="119" t="s">
        <v>236</v>
      </c>
      <c r="B253" s="120"/>
      <c r="C253" s="120"/>
      <c r="D253" s="120"/>
      <c r="E253" s="120"/>
      <c r="F253" s="120"/>
      <c r="G253" s="120"/>
      <c r="H253" s="120"/>
      <c r="I253" s="120"/>
      <c r="J253" s="120"/>
      <c r="K253" s="120"/>
      <c r="L253" s="120"/>
      <c r="M253" s="120"/>
      <c r="N253" s="122"/>
    </row>
    <row r="254" spans="1:14" s="63" customFormat="1" x14ac:dyDescent="0.25">
      <c r="A254" s="123" t="s">
        <v>237</v>
      </c>
      <c r="B254" s="121"/>
      <c r="C254" s="116" t="s">
        <v>238</v>
      </c>
      <c r="D254" s="117"/>
      <c r="E254" s="74">
        <v>281900</v>
      </c>
      <c r="F254" s="74">
        <v>197900</v>
      </c>
      <c r="G254" s="83">
        <v>137900</v>
      </c>
      <c r="H254" s="64"/>
      <c r="I254" s="65">
        <v>60</v>
      </c>
      <c r="J254" s="66">
        <v>9</v>
      </c>
      <c r="K254" s="66">
        <v>9</v>
      </c>
      <c r="L254" s="118">
        <v>0</v>
      </c>
      <c r="M254" s="117"/>
      <c r="N254" s="91">
        <v>0</v>
      </c>
    </row>
    <row r="255" spans="1:14" s="63" customFormat="1" x14ac:dyDescent="0.25">
      <c r="A255" s="123" t="s">
        <v>239</v>
      </c>
      <c r="B255" s="121"/>
      <c r="C255" s="116" t="s">
        <v>240</v>
      </c>
      <c r="D255" s="117"/>
      <c r="E255" s="74">
        <v>83000</v>
      </c>
      <c r="F255" s="75">
        <v>67000</v>
      </c>
      <c r="G255" s="76">
        <v>67000</v>
      </c>
      <c r="H255" s="64"/>
      <c r="I255" s="65">
        <v>55</v>
      </c>
      <c r="J255" s="66">
        <v>9</v>
      </c>
      <c r="K255" s="66">
        <v>9</v>
      </c>
      <c r="L255" s="118">
        <v>0</v>
      </c>
      <c r="M255" s="117"/>
      <c r="N255" s="91">
        <v>0</v>
      </c>
    </row>
    <row r="256" spans="1:14" s="63" customFormat="1" x14ac:dyDescent="0.25">
      <c r="A256" s="110" t="s">
        <v>17</v>
      </c>
      <c r="B256" s="111"/>
      <c r="C256" s="111"/>
      <c r="D256" s="111"/>
      <c r="E256" s="2">
        <v>0</v>
      </c>
      <c r="F256" s="2">
        <v>0</v>
      </c>
      <c r="G256" s="39">
        <v>0</v>
      </c>
      <c r="H256" s="67" t="s">
        <v>14</v>
      </c>
      <c r="I256" s="68" t="s">
        <v>14</v>
      </c>
      <c r="J256" s="69" t="s">
        <v>14</v>
      </c>
      <c r="K256" s="69" t="s">
        <v>14</v>
      </c>
      <c r="L256" s="98" t="s">
        <v>14</v>
      </c>
      <c r="M256" s="99"/>
      <c r="N256" s="138" t="s">
        <v>14</v>
      </c>
    </row>
    <row r="257" spans="1:14" s="63" customFormat="1" x14ac:dyDescent="0.25">
      <c r="A257" s="112" t="s">
        <v>18</v>
      </c>
      <c r="B257" s="113"/>
      <c r="C257" s="113"/>
      <c r="D257" s="113"/>
      <c r="E257" s="22">
        <f>SUM(E254:E255)</f>
        <v>364900</v>
      </c>
      <c r="F257" s="22">
        <f t="shared" ref="F257:G257" si="109">SUM(F254:F255)</f>
        <v>264900</v>
      </c>
      <c r="G257" s="43">
        <f t="shared" si="109"/>
        <v>204900</v>
      </c>
      <c r="H257" s="67" t="s">
        <v>14</v>
      </c>
      <c r="I257" s="69" t="s">
        <v>14</v>
      </c>
      <c r="J257" s="69" t="s">
        <v>14</v>
      </c>
      <c r="K257" s="69" t="s">
        <v>14</v>
      </c>
      <c r="L257" s="98" t="s">
        <v>14</v>
      </c>
      <c r="M257" s="99"/>
      <c r="N257" s="138" t="s">
        <v>14</v>
      </c>
    </row>
    <row r="258" spans="1:14" s="63" customFormat="1" x14ac:dyDescent="0.25">
      <c r="A258" s="114" t="s">
        <v>241</v>
      </c>
      <c r="B258" s="115"/>
      <c r="C258" s="115"/>
      <c r="D258" s="115"/>
      <c r="E258" s="6">
        <f>SUM(E256:E257)</f>
        <v>364900</v>
      </c>
      <c r="F258" s="6">
        <f t="shared" ref="F258:G258" si="110">SUM(F256:F257)</f>
        <v>264900</v>
      </c>
      <c r="G258" s="37">
        <f t="shared" si="110"/>
        <v>204900</v>
      </c>
      <c r="H258" s="67" t="s">
        <v>14</v>
      </c>
      <c r="I258" s="69" t="s">
        <v>14</v>
      </c>
      <c r="J258" s="69" t="s">
        <v>14</v>
      </c>
      <c r="K258" s="69" t="s">
        <v>14</v>
      </c>
      <c r="L258" s="98" t="s">
        <v>14</v>
      </c>
      <c r="M258" s="99"/>
      <c r="N258" s="138" t="s">
        <v>14</v>
      </c>
    </row>
    <row r="259" spans="1:14" s="63" customFormat="1" ht="17.100000000000001" customHeight="1" x14ac:dyDescent="0.25">
      <c r="A259" s="119" t="s">
        <v>242</v>
      </c>
      <c r="B259" s="120"/>
      <c r="C259" s="120"/>
      <c r="D259" s="120"/>
      <c r="E259" s="120"/>
      <c r="F259" s="120"/>
      <c r="G259" s="121"/>
      <c r="H259" s="120"/>
      <c r="I259" s="120"/>
      <c r="J259" s="120"/>
      <c r="K259" s="120"/>
      <c r="L259" s="120"/>
      <c r="M259" s="120"/>
      <c r="N259" s="122"/>
    </row>
    <row r="260" spans="1:14" s="63" customFormat="1" x14ac:dyDescent="0.25">
      <c r="A260" s="123" t="s">
        <v>243</v>
      </c>
      <c r="B260" s="121"/>
      <c r="C260" s="116" t="s">
        <v>244</v>
      </c>
      <c r="D260" s="117"/>
      <c r="E260" s="70">
        <v>1243000</v>
      </c>
      <c r="F260" s="70">
        <v>1116000</v>
      </c>
      <c r="G260" s="71">
        <v>1116000</v>
      </c>
      <c r="H260" s="64">
        <v>69</v>
      </c>
      <c r="I260" s="65">
        <v>105</v>
      </c>
      <c r="J260" s="66">
        <v>9</v>
      </c>
      <c r="K260" s="66">
        <v>9</v>
      </c>
      <c r="L260" s="118">
        <v>0</v>
      </c>
      <c r="M260" s="117"/>
      <c r="N260" s="91">
        <v>0</v>
      </c>
    </row>
    <row r="261" spans="1:14" s="63" customFormat="1" x14ac:dyDescent="0.25">
      <c r="A261" s="110" t="s">
        <v>17</v>
      </c>
      <c r="B261" s="111"/>
      <c r="C261" s="111"/>
      <c r="D261" s="111"/>
      <c r="E261" s="2">
        <v>0</v>
      </c>
      <c r="F261" s="2">
        <v>0</v>
      </c>
      <c r="G261" s="39">
        <v>0</v>
      </c>
      <c r="H261" s="67" t="s">
        <v>14</v>
      </c>
      <c r="I261" s="68" t="s">
        <v>14</v>
      </c>
      <c r="J261" s="69" t="s">
        <v>14</v>
      </c>
      <c r="K261" s="69" t="s">
        <v>14</v>
      </c>
      <c r="L261" s="98" t="s">
        <v>14</v>
      </c>
      <c r="M261" s="99"/>
      <c r="N261" s="138" t="s">
        <v>14</v>
      </c>
    </row>
    <row r="262" spans="1:14" s="63" customFormat="1" x14ac:dyDescent="0.25">
      <c r="A262" s="112" t="s">
        <v>18</v>
      </c>
      <c r="B262" s="113"/>
      <c r="C262" s="113"/>
      <c r="D262" s="113"/>
      <c r="E262" s="22">
        <f>E260</f>
        <v>1243000</v>
      </c>
      <c r="F262" s="22">
        <f t="shared" ref="F262:G262" si="111">F260</f>
        <v>1116000</v>
      </c>
      <c r="G262" s="43">
        <f t="shared" si="111"/>
        <v>1116000</v>
      </c>
      <c r="H262" s="67" t="s">
        <v>14</v>
      </c>
      <c r="I262" s="69" t="s">
        <v>14</v>
      </c>
      <c r="J262" s="69" t="s">
        <v>14</v>
      </c>
      <c r="K262" s="69" t="s">
        <v>14</v>
      </c>
      <c r="L262" s="98" t="s">
        <v>14</v>
      </c>
      <c r="M262" s="99"/>
      <c r="N262" s="138" t="s">
        <v>14</v>
      </c>
    </row>
    <row r="263" spans="1:14" s="63" customFormat="1" x14ac:dyDescent="0.25">
      <c r="A263" s="114" t="s">
        <v>245</v>
      </c>
      <c r="B263" s="115"/>
      <c r="C263" s="115"/>
      <c r="D263" s="115"/>
      <c r="E263" s="6">
        <f>SUM(E261:E262)</f>
        <v>1243000</v>
      </c>
      <c r="F263" s="6">
        <f t="shared" ref="F263:G263" si="112">SUM(F261:F262)</f>
        <v>1116000</v>
      </c>
      <c r="G263" s="37">
        <f t="shared" si="112"/>
        <v>1116000</v>
      </c>
      <c r="H263" s="67" t="s">
        <v>14</v>
      </c>
      <c r="I263" s="69" t="s">
        <v>14</v>
      </c>
      <c r="J263" s="69" t="s">
        <v>14</v>
      </c>
      <c r="K263" s="69" t="s">
        <v>14</v>
      </c>
      <c r="L263" s="98" t="s">
        <v>14</v>
      </c>
      <c r="M263" s="99"/>
      <c r="N263" s="138" t="s">
        <v>14</v>
      </c>
    </row>
    <row r="264" spans="1:14" s="63" customFormat="1" ht="17.100000000000001" customHeight="1" x14ac:dyDescent="0.25">
      <c r="A264" s="119" t="s">
        <v>246</v>
      </c>
      <c r="B264" s="120"/>
      <c r="C264" s="120"/>
      <c r="D264" s="120"/>
      <c r="E264" s="120"/>
      <c r="F264" s="120"/>
      <c r="G264" s="128"/>
      <c r="H264" s="120"/>
      <c r="I264" s="120"/>
      <c r="J264" s="120"/>
      <c r="K264" s="120"/>
      <c r="L264" s="120"/>
      <c r="M264" s="120"/>
      <c r="N264" s="122"/>
    </row>
    <row r="265" spans="1:14" s="63" customFormat="1" x14ac:dyDescent="0.25">
      <c r="A265" s="123" t="s">
        <v>247</v>
      </c>
      <c r="B265" s="121"/>
      <c r="C265" s="116" t="s">
        <v>248</v>
      </c>
      <c r="D265" s="117"/>
      <c r="E265" s="74">
        <v>540000</v>
      </c>
      <c r="F265" s="75">
        <v>486000</v>
      </c>
      <c r="G265" s="76">
        <v>486000</v>
      </c>
      <c r="H265" s="64">
        <v>64</v>
      </c>
      <c r="I265" s="65">
        <v>85</v>
      </c>
      <c r="J265" s="66">
        <v>9</v>
      </c>
      <c r="K265" s="66">
        <v>9</v>
      </c>
      <c r="L265" s="118">
        <v>0</v>
      </c>
      <c r="M265" s="117"/>
      <c r="N265" s="91">
        <v>0</v>
      </c>
    </row>
    <row r="266" spans="1:14" s="63" customFormat="1" x14ac:dyDescent="0.25">
      <c r="A266" s="110" t="s">
        <v>17</v>
      </c>
      <c r="B266" s="111"/>
      <c r="C266" s="111"/>
      <c r="D266" s="111"/>
      <c r="E266" s="2">
        <v>0</v>
      </c>
      <c r="F266" s="2">
        <v>0</v>
      </c>
      <c r="G266" s="39">
        <v>0</v>
      </c>
      <c r="H266" s="67" t="s">
        <v>14</v>
      </c>
      <c r="I266" s="68" t="s">
        <v>14</v>
      </c>
      <c r="J266" s="69" t="s">
        <v>14</v>
      </c>
      <c r="K266" s="69" t="s">
        <v>14</v>
      </c>
      <c r="L266" s="98" t="s">
        <v>14</v>
      </c>
      <c r="M266" s="99"/>
      <c r="N266" s="138" t="s">
        <v>14</v>
      </c>
    </row>
    <row r="267" spans="1:14" s="63" customFormat="1" x14ac:dyDescent="0.25">
      <c r="A267" s="112" t="s">
        <v>18</v>
      </c>
      <c r="B267" s="113"/>
      <c r="C267" s="113"/>
      <c r="D267" s="113"/>
      <c r="E267" s="22">
        <f>E265</f>
        <v>540000</v>
      </c>
      <c r="F267" s="22">
        <f t="shared" ref="F267:G267" si="113">F265</f>
        <v>486000</v>
      </c>
      <c r="G267" s="43">
        <f t="shared" si="113"/>
        <v>486000</v>
      </c>
      <c r="H267" s="67" t="s">
        <v>14</v>
      </c>
      <c r="I267" s="69" t="s">
        <v>14</v>
      </c>
      <c r="J267" s="69" t="s">
        <v>14</v>
      </c>
      <c r="K267" s="69" t="s">
        <v>14</v>
      </c>
      <c r="L267" s="98" t="s">
        <v>14</v>
      </c>
      <c r="M267" s="99"/>
      <c r="N267" s="138" t="s">
        <v>14</v>
      </c>
    </row>
    <row r="268" spans="1:14" s="63" customFormat="1" x14ac:dyDescent="0.25">
      <c r="A268" s="114" t="s">
        <v>249</v>
      </c>
      <c r="B268" s="115"/>
      <c r="C268" s="115"/>
      <c r="D268" s="115"/>
      <c r="E268" s="6">
        <f>SUM(E266:E267)</f>
        <v>540000</v>
      </c>
      <c r="F268" s="6">
        <f t="shared" ref="F268:G268" si="114">SUM(F266:F267)</f>
        <v>486000</v>
      </c>
      <c r="G268" s="37">
        <f t="shared" si="114"/>
        <v>486000</v>
      </c>
      <c r="H268" s="67" t="s">
        <v>14</v>
      </c>
      <c r="I268" s="69" t="s">
        <v>14</v>
      </c>
      <c r="J268" s="69" t="s">
        <v>14</v>
      </c>
      <c r="K268" s="69" t="s">
        <v>14</v>
      </c>
      <c r="L268" s="98" t="s">
        <v>14</v>
      </c>
      <c r="M268" s="99"/>
      <c r="N268" s="138" t="s">
        <v>14</v>
      </c>
    </row>
    <row r="269" spans="1:14" s="63" customFormat="1" ht="17.100000000000001" customHeight="1" x14ac:dyDescent="0.25">
      <c r="A269" s="119" t="s">
        <v>250</v>
      </c>
      <c r="B269" s="120"/>
      <c r="C269" s="120"/>
      <c r="D269" s="120"/>
      <c r="E269" s="120"/>
      <c r="F269" s="120"/>
      <c r="G269" s="121"/>
      <c r="H269" s="120"/>
      <c r="I269" s="120"/>
      <c r="J269" s="120"/>
      <c r="K269" s="120"/>
      <c r="L269" s="120"/>
      <c r="M269" s="120"/>
      <c r="N269" s="122"/>
    </row>
    <row r="270" spans="1:14" s="63" customFormat="1" x14ac:dyDescent="0.25">
      <c r="A270" s="123" t="s">
        <v>251</v>
      </c>
      <c r="B270" s="121"/>
      <c r="C270" s="116" t="s">
        <v>252</v>
      </c>
      <c r="D270" s="117"/>
      <c r="E270" s="84">
        <v>580800</v>
      </c>
      <c r="F270" s="84">
        <v>470000</v>
      </c>
      <c r="G270" s="83">
        <v>470000</v>
      </c>
      <c r="H270" s="64">
        <v>76</v>
      </c>
      <c r="I270" s="65">
        <v>110</v>
      </c>
      <c r="J270" s="66">
        <v>9</v>
      </c>
      <c r="K270" s="66">
        <v>9</v>
      </c>
      <c r="L270" s="118">
        <v>0</v>
      </c>
      <c r="M270" s="117"/>
      <c r="N270" s="91">
        <v>0</v>
      </c>
    </row>
    <row r="271" spans="1:14" s="63" customFormat="1" x14ac:dyDescent="0.25">
      <c r="A271" s="110" t="s">
        <v>17</v>
      </c>
      <c r="B271" s="111"/>
      <c r="C271" s="111"/>
      <c r="D271" s="111"/>
      <c r="E271" s="7">
        <v>0</v>
      </c>
      <c r="F271" s="7">
        <v>0</v>
      </c>
      <c r="G271" s="39">
        <v>0</v>
      </c>
      <c r="H271" s="67" t="s">
        <v>14</v>
      </c>
      <c r="I271" s="68" t="s">
        <v>14</v>
      </c>
      <c r="J271" s="69" t="s">
        <v>14</v>
      </c>
      <c r="K271" s="69" t="s">
        <v>14</v>
      </c>
      <c r="L271" s="98" t="s">
        <v>14</v>
      </c>
      <c r="M271" s="99"/>
      <c r="N271" s="138" t="s">
        <v>14</v>
      </c>
    </row>
    <row r="272" spans="1:14" s="63" customFormat="1" x14ac:dyDescent="0.25">
      <c r="A272" s="112" t="s">
        <v>18</v>
      </c>
      <c r="B272" s="113"/>
      <c r="C272" s="113"/>
      <c r="D272" s="113"/>
      <c r="E272" s="78">
        <f>E270</f>
        <v>580800</v>
      </c>
      <c r="F272" s="78">
        <f t="shared" ref="F272:G272" si="115">F270</f>
        <v>470000</v>
      </c>
      <c r="G272" s="43">
        <f t="shared" si="115"/>
        <v>470000</v>
      </c>
      <c r="H272" s="67" t="s">
        <v>14</v>
      </c>
      <c r="I272" s="69" t="s">
        <v>14</v>
      </c>
      <c r="J272" s="69" t="s">
        <v>14</v>
      </c>
      <c r="K272" s="69" t="s">
        <v>14</v>
      </c>
      <c r="L272" s="98" t="s">
        <v>14</v>
      </c>
      <c r="M272" s="99"/>
      <c r="N272" s="138" t="s">
        <v>14</v>
      </c>
    </row>
    <row r="273" spans="1:14" s="63" customFormat="1" x14ac:dyDescent="0.25">
      <c r="A273" s="114" t="s">
        <v>253</v>
      </c>
      <c r="B273" s="115"/>
      <c r="C273" s="115"/>
      <c r="D273" s="115"/>
      <c r="E273" s="10">
        <f>SUM(E271:E272)</f>
        <v>580800</v>
      </c>
      <c r="F273" s="10">
        <f t="shared" ref="F273:G273" si="116">SUM(F271:F272)</f>
        <v>470000</v>
      </c>
      <c r="G273" s="37">
        <f t="shared" si="116"/>
        <v>470000</v>
      </c>
      <c r="H273" s="67" t="s">
        <v>14</v>
      </c>
      <c r="I273" s="69" t="s">
        <v>14</v>
      </c>
      <c r="J273" s="69" t="s">
        <v>14</v>
      </c>
      <c r="K273" s="69" t="s">
        <v>14</v>
      </c>
      <c r="L273" s="98" t="s">
        <v>14</v>
      </c>
      <c r="M273" s="99"/>
      <c r="N273" s="138" t="s">
        <v>14</v>
      </c>
    </row>
    <row r="274" spans="1:14" s="63" customFormat="1" ht="17.100000000000001" customHeight="1" x14ac:dyDescent="0.25">
      <c r="A274" s="119" t="s">
        <v>254</v>
      </c>
      <c r="B274" s="120"/>
      <c r="C274" s="120"/>
      <c r="D274" s="120"/>
      <c r="E274" s="121"/>
      <c r="F274" s="121"/>
      <c r="G274" s="121"/>
      <c r="H274" s="120"/>
      <c r="I274" s="120"/>
      <c r="J274" s="120"/>
      <c r="K274" s="120"/>
      <c r="L274" s="120"/>
      <c r="M274" s="120"/>
      <c r="N274" s="122"/>
    </row>
    <row r="275" spans="1:14" s="63" customFormat="1" x14ac:dyDescent="0.25">
      <c r="A275" s="123" t="s">
        <v>255</v>
      </c>
      <c r="B275" s="121"/>
      <c r="C275" s="116" t="s">
        <v>256</v>
      </c>
      <c r="D275" s="117"/>
      <c r="E275" s="84">
        <v>344300</v>
      </c>
      <c r="F275" s="84">
        <v>264000</v>
      </c>
      <c r="G275" s="83">
        <v>264000</v>
      </c>
      <c r="H275" s="64">
        <v>66</v>
      </c>
      <c r="I275" s="65">
        <v>85</v>
      </c>
      <c r="J275" s="66">
        <v>9</v>
      </c>
      <c r="K275" s="66">
        <v>9</v>
      </c>
      <c r="L275" s="118">
        <v>0</v>
      </c>
      <c r="M275" s="117"/>
      <c r="N275" s="91">
        <v>0</v>
      </c>
    </row>
    <row r="276" spans="1:14" s="63" customFormat="1" x14ac:dyDescent="0.25">
      <c r="A276" s="110" t="s">
        <v>17</v>
      </c>
      <c r="B276" s="111"/>
      <c r="C276" s="111"/>
      <c r="D276" s="111"/>
      <c r="E276" s="7">
        <v>0</v>
      </c>
      <c r="F276" s="7">
        <v>0</v>
      </c>
      <c r="G276" s="39">
        <v>0</v>
      </c>
      <c r="H276" s="67" t="s">
        <v>14</v>
      </c>
      <c r="I276" s="68" t="s">
        <v>14</v>
      </c>
      <c r="J276" s="69" t="s">
        <v>14</v>
      </c>
      <c r="K276" s="69" t="s">
        <v>14</v>
      </c>
      <c r="L276" s="98" t="s">
        <v>14</v>
      </c>
      <c r="M276" s="99"/>
      <c r="N276" s="138" t="s">
        <v>14</v>
      </c>
    </row>
    <row r="277" spans="1:14" s="63" customFormat="1" x14ac:dyDescent="0.25">
      <c r="A277" s="112" t="s">
        <v>18</v>
      </c>
      <c r="B277" s="113"/>
      <c r="C277" s="113"/>
      <c r="D277" s="113"/>
      <c r="E277" s="78">
        <f>E275</f>
        <v>344300</v>
      </c>
      <c r="F277" s="78">
        <f t="shared" ref="F277:G277" si="117">F275</f>
        <v>264000</v>
      </c>
      <c r="G277" s="43">
        <f t="shared" si="117"/>
        <v>264000</v>
      </c>
      <c r="H277" s="67" t="s">
        <v>14</v>
      </c>
      <c r="I277" s="69" t="s">
        <v>14</v>
      </c>
      <c r="J277" s="69" t="s">
        <v>14</v>
      </c>
      <c r="K277" s="69" t="s">
        <v>14</v>
      </c>
      <c r="L277" s="98" t="s">
        <v>14</v>
      </c>
      <c r="M277" s="99"/>
      <c r="N277" s="138" t="s">
        <v>14</v>
      </c>
    </row>
    <row r="278" spans="1:14" s="63" customFormat="1" x14ac:dyDescent="0.25">
      <c r="A278" s="114" t="s">
        <v>257</v>
      </c>
      <c r="B278" s="115"/>
      <c r="C278" s="115"/>
      <c r="D278" s="115"/>
      <c r="E278" s="10">
        <f>SUM(E276:E277)</f>
        <v>344300</v>
      </c>
      <c r="F278" s="10">
        <f t="shared" ref="F278:G278" si="118">SUM(F276:F277)</f>
        <v>264000</v>
      </c>
      <c r="G278" s="37">
        <f t="shared" si="118"/>
        <v>264000</v>
      </c>
      <c r="H278" s="67" t="s">
        <v>14</v>
      </c>
      <c r="I278" s="69" t="s">
        <v>14</v>
      </c>
      <c r="J278" s="69" t="s">
        <v>14</v>
      </c>
      <c r="K278" s="69" t="s">
        <v>14</v>
      </c>
      <c r="L278" s="98" t="s">
        <v>14</v>
      </c>
      <c r="M278" s="99"/>
      <c r="N278" s="138" t="s">
        <v>14</v>
      </c>
    </row>
    <row r="279" spans="1:14" s="63" customFormat="1" ht="17.100000000000001" customHeight="1" x14ac:dyDescent="0.25">
      <c r="A279" s="119" t="s">
        <v>258</v>
      </c>
      <c r="B279" s="120"/>
      <c r="C279" s="120"/>
      <c r="D279" s="120"/>
      <c r="E279" s="121"/>
      <c r="F279" s="121"/>
      <c r="G279" s="121"/>
      <c r="H279" s="120"/>
      <c r="I279" s="120"/>
      <c r="J279" s="120"/>
      <c r="K279" s="120"/>
      <c r="L279" s="120"/>
      <c r="M279" s="120"/>
      <c r="N279" s="122"/>
    </row>
    <row r="280" spans="1:14" s="63" customFormat="1" x14ac:dyDescent="0.25">
      <c r="A280" s="123" t="s">
        <v>259</v>
      </c>
      <c r="B280" s="121"/>
      <c r="C280" s="116" t="s">
        <v>260</v>
      </c>
      <c r="D280" s="117"/>
      <c r="E280" s="79">
        <v>613440</v>
      </c>
      <c r="F280" s="79">
        <v>447811</v>
      </c>
      <c r="G280" s="71">
        <v>434671</v>
      </c>
      <c r="H280" s="64">
        <v>81</v>
      </c>
      <c r="I280" s="65">
        <v>75</v>
      </c>
      <c r="J280" s="66">
        <v>9</v>
      </c>
      <c r="K280" s="66">
        <v>9</v>
      </c>
      <c r="L280" s="118">
        <v>0</v>
      </c>
      <c r="M280" s="117"/>
      <c r="N280" s="91">
        <v>0</v>
      </c>
    </row>
    <row r="281" spans="1:14" s="63" customFormat="1" x14ac:dyDescent="0.25">
      <c r="A281" s="110" t="s">
        <v>17</v>
      </c>
      <c r="B281" s="111"/>
      <c r="C281" s="111"/>
      <c r="D281" s="111"/>
      <c r="E281" s="7">
        <v>0</v>
      </c>
      <c r="F281" s="7">
        <v>0</v>
      </c>
      <c r="G281" s="39">
        <v>0</v>
      </c>
      <c r="H281" s="67" t="s">
        <v>14</v>
      </c>
      <c r="I281" s="68" t="s">
        <v>14</v>
      </c>
      <c r="J281" s="69" t="s">
        <v>14</v>
      </c>
      <c r="K281" s="69" t="s">
        <v>14</v>
      </c>
      <c r="L281" s="98" t="s">
        <v>14</v>
      </c>
      <c r="M281" s="99"/>
      <c r="N281" s="138" t="s">
        <v>14</v>
      </c>
    </row>
    <row r="282" spans="1:14" s="63" customFormat="1" x14ac:dyDescent="0.25">
      <c r="A282" s="112" t="s">
        <v>18</v>
      </c>
      <c r="B282" s="113"/>
      <c r="C282" s="113"/>
      <c r="D282" s="113"/>
      <c r="E282" s="78">
        <f>E280</f>
        <v>613440</v>
      </c>
      <c r="F282" s="78">
        <f t="shared" ref="F282:G282" si="119">F280</f>
        <v>447811</v>
      </c>
      <c r="G282" s="43">
        <f t="shared" si="119"/>
        <v>434671</v>
      </c>
      <c r="H282" s="67" t="s">
        <v>14</v>
      </c>
      <c r="I282" s="69" t="s">
        <v>14</v>
      </c>
      <c r="J282" s="69" t="s">
        <v>14</v>
      </c>
      <c r="K282" s="69" t="s">
        <v>14</v>
      </c>
      <c r="L282" s="98" t="s">
        <v>14</v>
      </c>
      <c r="M282" s="99"/>
      <c r="N282" s="138" t="s">
        <v>14</v>
      </c>
    </row>
    <row r="283" spans="1:14" s="63" customFormat="1" x14ac:dyDescent="0.25">
      <c r="A283" s="114" t="s">
        <v>261</v>
      </c>
      <c r="B283" s="115"/>
      <c r="C283" s="115"/>
      <c r="D283" s="115"/>
      <c r="E283" s="10">
        <f>SUM(E281:E282)</f>
        <v>613440</v>
      </c>
      <c r="F283" s="10">
        <f t="shared" ref="F283:G283" si="120">SUM(F281:F282)</f>
        <v>447811</v>
      </c>
      <c r="G283" s="37">
        <f t="shared" si="120"/>
        <v>434671</v>
      </c>
      <c r="H283" s="67" t="s">
        <v>14</v>
      </c>
      <c r="I283" s="69" t="s">
        <v>14</v>
      </c>
      <c r="J283" s="69" t="s">
        <v>14</v>
      </c>
      <c r="K283" s="69" t="s">
        <v>14</v>
      </c>
      <c r="L283" s="98" t="s">
        <v>14</v>
      </c>
      <c r="M283" s="99"/>
      <c r="N283" s="138" t="s">
        <v>14</v>
      </c>
    </row>
    <row r="284" spans="1:14" s="63" customFormat="1" ht="17.100000000000001" customHeight="1" x14ac:dyDescent="0.25">
      <c r="A284" s="119" t="s">
        <v>262</v>
      </c>
      <c r="B284" s="120"/>
      <c r="C284" s="120"/>
      <c r="D284" s="120"/>
      <c r="E284" s="121"/>
      <c r="F284" s="121"/>
      <c r="G284" s="121"/>
      <c r="H284" s="120"/>
      <c r="I284" s="120"/>
      <c r="J284" s="120"/>
      <c r="K284" s="120"/>
      <c r="L284" s="120"/>
      <c r="M284" s="120"/>
      <c r="N284" s="122"/>
    </row>
    <row r="285" spans="1:14" s="63" customFormat="1" x14ac:dyDescent="0.25">
      <c r="A285" s="123" t="s">
        <v>263</v>
      </c>
      <c r="B285" s="121"/>
      <c r="C285" s="116" t="s">
        <v>264</v>
      </c>
      <c r="D285" s="117"/>
      <c r="E285" s="14">
        <v>1573000</v>
      </c>
      <c r="F285" s="14">
        <v>550000</v>
      </c>
      <c r="G285" s="44">
        <v>0</v>
      </c>
      <c r="H285" s="64"/>
      <c r="I285" s="65" t="s">
        <v>14</v>
      </c>
      <c r="J285" s="66">
        <v>9</v>
      </c>
      <c r="K285" s="66">
        <v>9</v>
      </c>
      <c r="L285" s="118">
        <v>0</v>
      </c>
      <c r="M285" s="117"/>
      <c r="N285" s="91">
        <v>0</v>
      </c>
    </row>
    <row r="286" spans="1:14" s="63" customFormat="1" x14ac:dyDescent="0.25">
      <c r="A286" s="123" t="s">
        <v>265</v>
      </c>
      <c r="B286" s="121"/>
      <c r="C286" s="116" t="s">
        <v>266</v>
      </c>
      <c r="D286" s="117"/>
      <c r="E286" s="79">
        <v>117000</v>
      </c>
      <c r="F286" s="79">
        <v>99450</v>
      </c>
      <c r="G286" s="71">
        <v>0</v>
      </c>
      <c r="H286" s="64"/>
      <c r="I286" s="65" t="s">
        <v>14</v>
      </c>
      <c r="J286" s="66">
        <v>9</v>
      </c>
      <c r="K286" s="66">
        <v>9</v>
      </c>
      <c r="L286" s="118">
        <v>0</v>
      </c>
      <c r="M286" s="117"/>
      <c r="N286" s="91">
        <v>0</v>
      </c>
    </row>
    <row r="287" spans="1:14" s="63" customFormat="1" x14ac:dyDescent="0.25">
      <c r="A287" s="110" t="s">
        <v>17</v>
      </c>
      <c r="B287" s="111"/>
      <c r="C287" s="111"/>
      <c r="D287" s="111"/>
      <c r="E287" s="7">
        <f>E285</f>
        <v>1573000</v>
      </c>
      <c r="F287" s="7">
        <f t="shared" ref="F287:G287" si="121">F285</f>
        <v>550000</v>
      </c>
      <c r="G287" s="39">
        <f t="shared" si="121"/>
        <v>0</v>
      </c>
      <c r="H287" s="67" t="s">
        <v>14</v>
      </c>
      <c r="I287" s="68" t="s">
        <v>14</v>
      </c>
      <c r="J287" s="69" t="s">
        <v>14</v>
      </c>
      <c r="K287" s="69" t="s">
        <v>14</v>
      </c>
      <c r="L287" s="98" t="s">
        <v>14</v>
      </c>
      <c r="M287" s="99"/>
      <c r="N287" s="138" t="s">
        <v>14</v>
      </c>
    </row>
    <row r="288" spans="1:14" s="63" customFormat="1" x14ac:dyDescent="0.25">
      <c r="A288" s="112" t="s">
        <v>18</v>
      </c>
      <c r="B288" s="113"/>
      <c r="C288" s="113"/>
      <c r="D288" s="113"/>
      <c r="E288" s="78">
        <f>E286</f>
        <v>117000</v>
      </c>
      <c r="F288" s="78">
        <f t="shared" ref="F288:G288" si="122">F286</f>
        <v>99450</v>
      </c>
      <c r="G288" s="43">
        <f t="shared" si="122"/>
        <v>0</v>
      </c>
      <c r="H288" s="67" t="s">
        <v>14</v>
      </c>
      <c r="I288" s="69" t="s">
        <v>14</v>
      </c>
      <c r="J288" s="69" t="s">
        <v>14</v>
      </c>
      <c r="K288" s="69" t="s">
        <v>14</v>
      </c>
      <c r="L288" s="98" t="s">
        <v>14</v>
      </c>
      <c r="M288" s="99"/>
      <c r="N288" s="138" t="s">
        <v>14</v>
      </c>
    </row>
    <row r="289" spans="1:14" s="63" customFormat="1" x14ac:dyDescent="0.25">
      <c r="A289" s="114" t="s">
        <v>267</v>
      </c>
      <c r="B289" s="115"/>
      <c r="C289" s="115"/>
      <c r="D289" s="115"/>
      <c r="E289" s="10">
        <f>SUM(E287:E288)</f>
        <v>1690000</v>
      </c>
      <c r="F289" s="10">
        <f t="shared" ref="F289:G289" si="123">SUM(F287:F288)</f>
        <v>649450</v>
      </c>
      <c r="G289" s="37">
        <f t="shared" si="123"/>
        <v>0</v>
      </c>
      <c r="H289" s="67" t="s">
        <v>14</v>
      </c>
      <c r="I289" s="69" t="s">
        <v>14</v>
      </c>
      <c r="J289" s="69" t="s">
        <v>14</v>
      </c>
      <c r="K289" s="69" t="s">
        <v>14</v>
      </c>
      <c r="L289" s="98" t="s">
        <v>14</v>
      </c>
      <c r="M289" s="99"/>
      <c r="N289" s="138" t="s">
        <v>14</v>
      </c>
    </row>
    <row r="290" spans="1:14" s="63" customFormat="1" ht="17.100000000000001" customHeight="1" x14ac:dyDescent="0.25">
      <c r="A290" s="119" t="s">
        <v>268</v>
      </c>
      <c r="B290" s="120"/>
      <c r="C290" s="120"/>
      <c r="D290" s="120"/>
      <c r="E290" s="121"/>
      <c r="F290" s="121"/>
      <c r="G290" s="121"/>
      <c r="H290" s="120"/>
      <c r="I290" s="120"/>
      <c r="J290" s="120"/>
      <c r="K290" s="120"/>
      <c r="L290" s="120"/>
      <c r="M290" s="120"/>
      <c r="N290" s="122"/>
    </row>
    <row r="291" spans="1:14" s="63" customFormat="1" ht="24" customHeight="1" x14ac:dyDescent="0.25">
      <c r="A291" s="123" t="s">
        <v>269</v>
      </c>
      <c r="B291" s="121"/>
      <c r="C291" s="116" t="s">
        <v>270</v>
      </c>
      <c r="D291" s="117"/>
      <c r="E291" s="74">
        <v>43560</v>
      </c>
      <c r="F291" s="74">
        <v>37560</v>
      </c>
      <c r="G291" s="82">
        <v>37560</v>
      </c>
      <c r="H291" s="64">
        <v>66</v>
      </c>
      <c r="I291" s="65">
        <v>70</v>
      </c>
      <c r="J291" s="66">
        <v>9</v>
      </c>
      <c r="K291" s="66">
        <v>9</v>
      </c>
      <c r="L291" s="118">
        <v>0</v>
      </c>
      <c r="M291" s="117"/>
      <c r="N291" s="91">
        <v>0</v>
      </c>
    </row>
    <row r="292" spans="1:14" s="63" customFormat="1" x14ac:dyDescent="0.25">
      <c r="A292" s="123" t="s">
        <v>271</v>
      </c>
      <c r="B292" s="121"/>
      <c r="C292" s="116" t="s">
        <v>272</v>
      </c>
      <c r="D292" s="117"/>
      <c r="E292" s="74">
        <v>364000</v>
      </c>
      <c r="F292" s="74">
        <v>237000</v>
      </c>
      <c r="G292" s="82">
        <v>225000</v>
      </c>
      <c r="H292" s="64">
        <v>69</v>
      </c>
      <c r="I292" s="65">
        <v>70</v>
      </c>
      <c r="J292" s="66">
        <v>9</v>
      </c>
      <c r="K292" s="66">
        <v>9</v>
      </c>
      <c r="L292" s="118">
        <v>0</v>
      </c>
      <c r="M292" s="117"/>
      <c r="N292" s="91">
        <v>0</v>
      </c>
    </row>
    <row r="293" spans="1:14" s="63" customFormat="1" x14ac:dyDescent="0.25">
      <c r="A293" s="123" t="s">
        <v>273</v>
      </c>
      <c r="B293" s="121"/>
      <c r="C293" s="116" t="s">
        <v>274</v>
      </c>
      <c r="D293" s="117"/>
      <c r="E293" s="8">
        <v>1500000</v>
      </c>
      <c r="F293" s="8">
        <v>550000</v>
      </c>
      <c r="G293" s="50">
        <v>550000</v>
      </c>
      <c r="H293" s="64">
        <v>81</v>
      </c>
      <c r="I293" s="65">
        <v>90</v>
      </c>
      <c r="J293" s="66">
        <v>9</v>
      </c>
      <c r="K293" s="66">
        <v>9</v>
      </c>
      <c r="L293" s="118">
        <v>0</v>
      </c>
      <c r="M293" s="117"/>
      <c r="N293" s="91">
        <v>0</v>
      </c>
    </row>
    <row r="294" spans="1:14" s="63" customFormat="1" x14ac:dyDescent="0.25">
      <c r="A294" s="123" t="s">
        <v>275</v>
      </c>
      <c r="B294" s="121"/>
      <c r="C294" s="116" t="s">
        <v>276</v>
      </c>
      <c r="D294" s="117"/>
      <c r="E294" s="16">
        <v>400000</v>
      </c>
      <c r="F294" s="16">
        <v>360000</v>
      </c>
      <c r="G294" s="40">
        <v>360000</v>
      </c>
      <c r="H294" s="64">
        <v>69</v>
      </c>
      <c r="I294" s="65">
        <v>80</v>
      </c>
      <c r="J294" s="66">
        <v>9</v>
      </c>
      <c r="K294" s="66">
        <v>9</v>
      </c>
      <c r="L294" s="118">
        <v>0</v>
      </c>
      <c r="M294" s="117"/>
      <c r="N294" s="91">
        <v>0</v>
      </c>
    </row>
    <row r="295" spans="1:14" s="63" customFormat="1" x14ac:dyDescent="0.25">
      <c r="A295" s="110" t="s">
        <v>17</v>
      </c>
      <c r="B295" s="111"/>
      <c r="C295" s="111"/>
      <c r="D295" s="111"/>
      <c r="E295" s="7">
        <f>SUM(E293:E294)</f>
        <v>1900000</v>
      </c>
      <c r="F295" s="7">
        <f t="shared" ref="F295:G295" si="124">SUM(F293:F294)</f>
        <v>910000</v>
      </c>
      <c r="G295" s="39">
        <f t="shared" si="124"/>
        <v>910000</v>
      </c>
      <c r="H295" s="67" t="s">
        <v>14</v>
      </c>
      <c r="I295" s="68" t="s">
        <v>14</v>
      </c>
      <c r="J295" s="69" t="s">
        <v>14</v>
      </c>
      <c r="K295" s="69" t="s">
        <v>14</v>
      </c>
      <c r="L295" s="98" t="s">
        <v>14</v>
      </c>
      <c r="M295" s="99"/>
      <c r="N295" s="138" t="s">
        <v>14</v>
      </c>
    </row>
    <row r="296" spans="1:14" s="63" customFormat="1" x14ac:dyDescent="0.25">
      <c r="A296" s="112" t="s">
        <v>18</v>
      </c>
      <c r="B296" s="113"/>
      <c r="C296" s="113"/>
      <c r="D296" s="113"/>
      <c r="E296" s="78">
        <f>E291+E292</f>
        <v>407560</v>
      </c>
      <c r="F296" s="78">
        <f t="shared" ref="F296:G296" si="125">F291+F292</f>
        <v>274560</v>
      </c>
      <c r="G296" s="43">
        <f t="shared" si="125"/>
        <v>262560</v>
      </c>
      <c r="H296" s="67" t="s">
        <v>14</v>
      </c>
      <c r="I296" s="69" t="s">
        <v>14</v>
      </c>
      <c r="J296" s="69" t="s">
        <v>14</v>
      </c>
      <c r="K296" s="69" t="s">
        <v>14</v>
      </c>
      <c r="L296" s="98" t="s">
        <v>14</v>
      </c>
      <c r="M296" s="99"/>
      <c r="N296" s="138" t="s">
        <v>14</v>
      </c>
    </row>
    <row r="297" spans="1:14" s="63" customFormat="1" x14ac:dyDescent="0.25">
      <c r="A297" s="114" t="s">
        <v>277</v>
      </c>
      <c r="B297" s="115"/>
      <c r="C297" s="115"/>
      <c r="D297" s="115"/>
      <c r="E297" s="10">
        <f>SUM(E295:E296)</f>
        <v>2307560</v>
      </c>
      <c r="F297" s="10">
        <f t="shared" ref="F297:G297" si="126">SUM(F295:F296)</f>
        <v>1184560</v>
      </c>
      <c r="G297" s="37">
        <f t="shared" si="126"/>
        <v>1172560</v>
      </c>
      <c r="H297" s="67" t="s">
        <v>14</v>
      </c>
      <c r="I297" s="69" t="s">
        <v>14</v>
      </c>
      <c r="J297" s="69" t="s">
        <v>14</v>
      </c>
      <c r="K297" s="69" t="s">
        <v>14</v>
      </c>
      <c r="L297" s="98" t="s">
        <v>14</v>
      </c>
      <c r="M297" s="99"/>
      <c r="N297" s="138" t="s">
        <v>14</v>
      </c>
    </row>
    <row r="298" spans="1:14" s="63" customFormat="1" ht="17.100000000000001" customHeight="1" x14ac:dyDescent="0.25">
      <c r="A298" s="119" t="s">
        <v>278</v>
      </c>
      <c r="B298" s="120"/>
      <c r="C298" s="120"/>
      <c r="D298" s="120"/>
      <c r="E298" s="121"/>
      <c r="F298" s="121"/>
      <c r="G298" s="121"/>
      <c r="H298" s="120"/>
      <c r="I298" s="120"/>
      <c r="J298" s="120"/>
      <c r="K298" s="120"/>
      <c r="L298" s="120"/>
      <c r="M298" s="120"/>
      <c r="N298" s="122"/>
    </row>
    <row r="299" spans="1:14" s="63" customFormat="1" x14ac:dyDescent="0.25">
      <c r="A299" s="123" t="s">
        <v>279</v>
      </c>
      <c r="B299" s="121"/>
      <c r="C299" s="116" t="s">
        <v>280</v>
      </c>
      <c r="D299" s="117"/>
      <c r="E299" s="74">
        <v>799200</v>
      </c>
      <c r="F299" s="74">
        <v>715000</v>
      </c>
      <c r="G299" s="82">
        <v>715000</v>
      </c>
      <c r="H299" s="64">
        <v>68</v>
      </c>
      <c r="I299" s="65">
        <v>90</v>
      </c>
      <c r="J299" s="66">
        <v>9</v>
      </c>
      <c r="K299" s="66">
        <v>9</v>
      </c>
      <c r="L299" s="118">
        <v>0</v>
      </c>
      <c r="M299" s="117"/>
      <c r="N299" s="91">
        <v>0</v>
      </c>
    </row>
    <row r="300" spans="1:14" s="63" customFormat="1" x14ac:dyDescent="0.25">
      <c r="A300" s="123" t="s">
        <v>281</v>
      </c>
      <c r="B300" s="121"/>
      <c r="C300" s="116" t="s">
        <v>282</v>
      </c>
      <c r="D300" s="117"/>
      <c r="E300" s="74">
        <v>196000</v>
      </c>
      <c r="F300" s="74">
        <v>165000</v>
      </c>
      <c r="G300" s="82">
        <v>165000</v>
      </c>
      <c r="H300" s="64">
        <v>70</v>
      </c>
      <c r="I300" s="65">
        <v>90</v>
      </c>
      <c r="J300" s="66">
        <v>9</v>
      </c>
      <c r="K300" s="66">
        <v>9</v>
      </c>
      <c r="L300" s="118">
        <v>0</v>
      </c>
      <c r="M300" s="117"/>
      <c r="N300" s="91">
        <v>0</v>
      </c>
    </row>
    <row r="301" spans="1:14" s="63" customFormat="1" x14ac:dyDescent="0.25">
      <c r="A301" s="123" t="s">
        <v>283</v>
      </c>
      <c r="B301" s="121"/>
      <c r="C301" s="116" t="s">
        <v>284</v>
      </c>
      <c r="D301" s="117"/>
      <c r="E301" s="8">
        <v>510000</v>
      </c>
      <c r="F301" s="8">
        <v>433500</v>
      </c>
      <c r="G301" s="40">
        <v>433500</v>
      </c>
      <c r="H301" s="64">
        <v>70</v>
      </c>
      <c r="I301" s="65">
        <v>95</v>
      </c>
      <c r="J301" s="66">
        <v>9</v>
      </c>
      <c r="K301" s="66">
        <v>9</v>
      </c>
      <c r="L301" s="118">
        <v>0</v>
      </c>
      <c r="M301" s="117"/>
      <c r="N301" s="91">
        <v>0</v>
      </c>
    </row>
    <row r="302" spans="1:14" s="63" customFormat="1" x14ac:dyDescent="0.25">
      <c r="A302" s="110" t="s">
        <v>17</v>
      </c>
      <c r="B302" s="111"/>
      <c r="C302" s="111"/>
      <c r="D302" s="111"/>
      <c r="E302" s="2">
        <f>E301</f>
        <v>510000</v>
      </c>
      <c r="F302" s="2">
        <f t="shared" ref="F302:G302" si="127">F301</f>
        <v>433500</v>
      </c>
      <c r="G302" s="39">
        <f t="shared" si="127"/>
        <v>433500</v>
      </c>
      <c r="H302" s="67" t="s">
        <v>14</v>
      </c>
      <c r="I302" s="68" t="s">
        <v>14</v>
      </c>
      <c r="J302" s="69" t="s">
        <v>14</v>
      </c>
      <c r="K302" s="69" t="s">
        <v>14</v>
      </c>
      <c r="L302" s="98" t="s">
        <v>14</v>
      </c>
      <c r="M302" s="99"/>
      <c r="N302" s="138" t="s">
        <v>14</v>
      </c>
    </row>
    <row r="303" spans="1:14" s="63" customFormat="1" x14ac:dyDescent="0.25">
      <c r="A303" s="112" t="s">
        <v>18</v>
      </c>
      <c r="B303" s="113"/>
      <c r="C303" s="113"/>
      <c r="D303" s="113"/>
      <c r="E303" s="22">
        <f>E299+E300</f>
        <v>995200</v>
      </c>
      <c r="F303" s="22">
        <f t="shared" ref="F303:G303" si="128">F299+F300</f>
        <v>880000</v>
      </c>
      <c r="G303" s="43">
        <f t="shared" si="128"/>
        <v>880000</v>
      </c>
      <c r="H303" s="67" t="s">
        <v>14</v>
      </c>
      <c r="I303" s="69" t="s">
        <v>14</v>
      </c>
      <c r="J303" s="69" t="s">
        <v>14</v>
      </c>
      <c r="K303" s="69" t="s">
        <v>14</v>
      </c>
      <c r="L303" s="98" t="s">
        <v>14</v>
      </c>
      <c r="M303" s="99"/>
      <c r="N303" s="138" t="s">
        <v>14</v>
      </c>
    </row>
    <row r="304" spans="1:14" s="63" customFormat="1" x14ac:dyDescent="0.25">
      <c r="A304" s="114" t="s">
        <v>285</v>
      </c>
      <c r="B304" s="115"/>
      <c r="C304" s="115"/>
      <c r="D304" s="115"/>
      <c r="E304" s="6">
        <f>SUM(E302:E303)</f>
        <v>1505200</v>
      </c>
      <c r="F304" s="6">
        <f t="shared" ref="F304:G304" si="129">SUM(F302:F303)</f>
        <v>1313500</v>
      </c>
      <c r="G304" s="37">
        <f t="shared" si="129"/>
        <v>1313500</v>
      </c>
      <c r="H304" s="67" t="s">
        <v>14</v>
      </c>
      <c r="I304" s="69" t="s">
        <v>14</v>
      </c>
      <c r="J304" s="69" t="s">
        <v>14</v>
      </c>
      <c r="K304" s="69" t="s">
        <v>14</v>
      </c>
      <c r="L304" s="98" t="s">
        <v>14</v>
      </c>
      <c r="M304" s="99"/>
      <c r="N304" s="138" t="s">
        <v>14</v>
      </c>
    </row>
    <row r="305" spans="1:14" s="63" customFormat="1" ht="17.100000000000001" customHeight="1" x14ac:dyDescent="0.25">
      <c r="A305" s="119" t="s">
        <v>286</v>
      </c>
      <c r="B305" s="120"/>
      <c r="C305" s="120"/>
      <c r="D305" s="120"/>
      <c r="E305" s="120"/>
      <c r="F305" s="120"/>
      <c r="G305" s="121"/>
      <c r="H305" s="120"/>
      <c r="I305" s="120"/>
      <c r="J305" s="120"/>
      <c r="K305" s="120"/>
      <c r="L305" s="120"/>
      <c r="M305" s="120"/>
      <c r="N305" s="122"/>
    </row>
    <row r="306" spans="1:14" s="63" customFormat="1" x14ac:dyDescent="0.25">
      <c r="A306" s="123" t="s">
        <v>287</v>
      </c>
      <c r="B306" s="121"/>
      <c r="C306" s="116" t="s">
        <v>288</v>
      </c>
      <c r="D306" s="117"/>
      <c r="E306" s="74">
        <v>35600</v>
      </c>
      <c r="F306" s="74">
        <v>26000</v>
      </c>
      <c r="G306" s="82">
        <v>15000</v>
      </c>
      <c r="H306" s="64">
        <v>64</v>
      </c>
      <c r="I306" s="65">
        <v>95</v>
      </c>
      <c r="J306" s="66">
        <v>9</v>
      </c>
      <c r="K306" s="66">
        <v>9</v>
      </c>
      <c r="L306" s="118">
        <v>0</v>
      </c>
      <c r="M306" s="117"/>
      <c r="N306" s="91">
        <v>0</v>
      </c>
    </row>
    <row r="307" spans="1:14" s="63" customFormat="1" x14ac:dyDescent="0.25">
      <c r="A307" s="123" t="s">
        <v>289</v>
      </c>
      <c r="B307" s="121"/>
      <c r="C307" s="116" t="s">
        <v>290</v>
      </c>
      <c r="D307" s="117"/>
      <c r="E307" s="74">
        <v>88200</v>
      </c>
      <c r="F307" s="74">
        <v>64000</v>
      </c>
      <c r="G307" s="88">
        <v>0</v>
      </c>
      <c r="H307" s="64">
        <v>62.5</v>
      </c>
      <c r="I307" s="65" t="s">
        <v>14</v>
      </c>
      <c r="J307" s="66">
        <v>9</v>
      </c>
      <c r="K307" s="66">
        <v>9</v>
      </c>
      <c r="L307" s="118">
        <v>0</v>
      </c>
      <c r="M307" s="117"/>
      <c r="N307" s="91">
        <v>0</v>
      </c>
    </row>
    <row r="308" spans="1:14" s="63" customFormat="1" x14ac:dyDescent="0.25">
      <c r="A308" s="123" t="s">
        <v>291</v>
      </c>
      <c r="B308" s="121"/>
      <c r="C308" s="116" t="s">
        <v>292</v>
      </c>
      <c r="D308" s="117"/>
      <c r="E308" s="74">
        <v>121750</v>
      </c>
      <c r="F308" s="74">
        <v>100000</v>
      </c>
      <c r="G308" s="88">
        <v>0</v>
      </c>
      <c r="H308" s="64">
        <v>63</v>
      </c>
      <c r="I308" s="65" t="s">
        <v>14</v>
      </c>
      <c r="J308" s="66">
        <v>9</v>
      </c>
      <c r="K308" s="66">
        <v>9</v>
      </c>
      <c r="L308" s="118">
        <v>0</v>
      </c>
      <c r="M308" s="117"/>
      <c r="N308" s="91">
        <v>0</v>
      </c>
    </row>
    <row r="309" spans="1:14" s="63" customFormat="1" x14ac:dyDescent="0.25">
      <c r="A309" s="123" t="s">
        <v>293</v>
      </c>
      <c r="B309" s="121"/>
      <c r="C309" s="116" t="s">
        <v>294</v>
      </c>
      <c r="D309" s="117"/>
      <c r="E309" s="74">
        <v>188578</v>
      </c>
      <c r="F309" s="74">
        <v>91000</v>
      </c>
      <c r="G309" s="82">
        <v>83000</v>
      </c>
      <c r="H309" s="64">
        <v>79.5</v>
      </c>
      <c r="I309" s="65">
        <v>100</v>
      </c>
      <c r="J309" s="66">
        <v>9</v>
      </c>
      <c r="K309" s="66">
        <v>9</v>
      </c>
      <c r="L309" s="118">
        <v>0</v>
      </c>
      <c r="M309" s="117"/>
      <c r="N309" s="91">
        <v>0</v>
      </c>
    </row>
    <row r="310" spans="1:14" s="63" customFormat="1" x14ac:dyDescent="0.25">
      <c r="A310" s="123" t="s">
        <v>295</v>
      </c>
      <c r="B310" s="121"/>
      <c r="C310" s="116" t="s">
        <v>296</v>
      </c>
      <c r="D310" s="117"/>
      <c r="E310" s="84">
        <v>26380</v>
      </c>
      <c r="F310" s="84">
        <v>16000</v>
      </c>
      <c r="G310" s="83">
        <v>0</v>
      </c>
      <c r="H310" s="64">
        <v>57</v>
      </c>
      <c r="I310" s="65" t="s">
        <v>14</v>
      </c>
      <c r="J310" s="66">
        <v>9</v>
      </c>
      <c r="K310" s="66">
        <v>9</v>
      </c>
      <c r="L310" s="118">
        <v>0</v>
      </c>
      <c r="M310" s="117"/>
      <c r="N310" s="91">
        <v>0</v>
      </c>
    </row>
    <row r="311" spans="1:14" s="63" customFormat="1" x14ac:dyDescent="0.25">
      <c r="A311" s="110" t="s">
        <v>17</v>
      </c>
      <c r="B311" s="111"/>
      <c r="C311" s="111"/>
      <c r="D311" s="111"/>
      <c r="E311" s="7">
        <v>0</v>
      </c>
      <c r="F311" s="25">
        <v>0</v>
      </c>
      <c r="G311" s="39">
        <v>0</v>
      </c>
      <c r="H311" s="67" t="s">
        <v>14</v>
      </c>
      <c r="I311" s="68" t="s">
        <v>14</v>
      </c>
      <c r="J311" s="69" t="s">
        <v>14</v>
      </c>
      <c r="K311" s="69" t="s">
        <v>14</v>
      </c>
      <c r="L311" s="98" t="s">
        <v>14</v>
      </c>
      <c r="M311" s="99"/>
      <c r="N311" s="138" t="s">
        <v>14</v>
      </c>
    </row>
    <row r="312" spans="1:14" s="63" customFormat="1" x14ac:dyDescent="0.25">
      <c r="A312" s="112" t="s">
        <v>18</v>
      </c>
      <c r="B312" s="113"/>
      <c r="C312" s="113"/>
      <c r="D312" s="113"/>
      <c r="E312" s="78">
        <f>SUM(E306:E310)</f>
        <v>460508</v>
      </c>
      <c r="F312" s="87">
        <f t="shared" ref="F312:G312" si="130">SUM(F306:F310)</f>
        <v>297000</v>
      </c>
      <c r="G312" s="43">
        <f t="shared" si="130"/>
        <v>98000</v>
      </c>
      <c r="H312" s="67" t="s">
        <v>14</v>
      </c>
      <c r="I312" s="69" t="s">
        <v>14</v>
      </c>
      <c r="J312" s="69" t="s">
        <v>14</v>
      </c>
      <c r="K312" s="69" t="s">
        <v>14</v>
      </c>
      <c r="L312" s="98" t="s">
        <v>14</v>
      </c>
      <c r="M312" s="99"/>
      <c r="N312" s="138" t="s">
        <v>14</v>
      </c>
    </row>
    <row r="313" spans="1:14" s="63" customFormat="1" x14ac:dyDescent="0.25">
      <c r="A313" s="114" t="s">
        <v>297</v>
      </c>
      <c r="B313" s="115"/>
      <c r="C313" s="115"/>
      <c r="D313" s="115"/>
      <c r="E313" s="10">
        <f>SUM(E311:E312)</f>
        <v>460508</v>
      </c>
      <c r="F313" s="26">
        <f t="shared" ref="F313:G313" si="131">SUM(F311:F312)</f>
        <v>297000</v>
      </c>
      <c r="G313" s="37">
        <f t="shared" si="131"/>
        <v>98000</v>
      </c>
      <c r="H313" s="67" t="s">
        <v>14</v>
      </c>
      <c r="I313" s="69" t="s">
        <v>14</v>
      </c>
      <c r="J313" s="69" t="s">
        <v>14</v>
      </c>
      <c r="K313" s="69" t="s">
        <v>14</v>
      </c>
      <c r="L313" s="98" t="s">
        <v>14</v>
      </c>
      <c r="M313" s="99"/>
      <c r="N313" s="138" t="s">
        <v>14</v>
      </c>
    </row>
    <row r="314" spans="1:14" s="63" customFormat="1" x14ac:dyDescent="0.25">
      <c r="A314" s="104" t="s">
        <v>17</v>
      </c>
      <c r="B314" s="105"/>
      <c r="C314" s="105"/>
      <c r="D314" s="105"/>
      <c r="E314" s="3">
        <f>E256+E261+E266+E271+E276+E281+E287+E295+E302+E311</f>
        <v>3983000</v>
      </c>
      <c r="F314" s="3">
        <f t="shared" ref="F314:G314" si="132">F256+F261+F266+F271+F276+F281+F287+F295+F302+F311</f>
        <v>1893500</v>
      </c>
      <c r="G314" s="33">
        <f t="shared" si="132"/>
        <v>1343500</v>
      </c>
      <c r="H314" s="67" t="s">
        <v>14</v>
      </c>
      <c r="I314" s="69" t="s">
        <v>14</v>
      </c>
      <c r="J314" s="69" t="s">
        <v>14</v>
      </c>
      <c r="K314" s="69" t="s">
        <v>14</v>
      </c>
      <c r="L314" s="98" t="s">
        <v>14</v>
      </c>
      <c r="M314" s="99"/>
      <c r="N314" s="138" t="s">
        <v>14</v>
      </c>
    </row>
    <row r="315" spans="1:14" s="63" customFormat="1" x14ac:dyDescent="0.25">
      <c r="A315" s="106" t="s">
        <v>18</v>
      </c>
      <c r="B315" s="107"/>
      <c r="C315" s="107"/>
      <c r="D315" s="107"/>
      <c r="E315" s="24">
        <f t="shared" ref="E315:G316" si="133">E257+E262+E267+E272+E277+E282+E288+E296+E303+E312</f>
        <v>5666708</v>
      </c>
      <c r="F315" s="24">
        <f t="shared" si="133"/>
        <v>4599721</v>
      </c>
      <c r="G315" s="49">
        <f t="shared" si="133"/>
        <v>4216131</v>
      </c>
      <c r="H315" s="67" t="s">
        <v>14</v>
      </c>
      <c r="I315" s="69" t="s">
        <v>14</v>
      </c>
      <c r="J315" s="69" t="s">
        <v>14</v>
      </c>
      <c r="K315" s="69" t="s">
        <v>14</v>
      </c>
      <c r="L315" s="98" t="s">
        <v>14</v>
      </c>
      <c r="M315" s="99"/>
      <c r="N315" s="138" t="s">
        <v>14</v>
      </c>
    </row>
    <row r="316" spans="1:14" s="63" customFormat="1" x14ac:dyDescent="0.25">
      <c r="A316" s="108" t="s">
        <v>298</v>
      </c>
      <c r="B316" s="109"/>
      <c r="C316" s="109"/>
      <c r="D316" s="109"/>
      <c r="E316" s="5">
        <f t="shared" si="133"/>
        <v>9649708</v>
      </c>
      <c r="F316" s="5">
        <f t="shared" si="133"/>
        <v>6493221</v>
      </c>
      <c r="G316" s="35">
        <f t="shared" si="133"/>
        <v>5559631</v>
      </c>
      <c r="H316" s="67" t="s">
        <v>14</v>
      </c>
      <c r="I316" s="69" t="s">
        <v>14</v>
      </c>
      <c r="J316" s="69" t="s">
        <v>14</v>
      </c>
      <c r="K316" s="69" t="s">
        <v>14</v>
      </c>
      <c r="L316" s="98" t="s">
        <v>14</v>
      </c>
      <c r="M316" s="99"/>
      <c r="N316" s="138" t="s">
        <v>14</v>
      </c>
    </row>
    <row r="317" spans="1:14" s="63" customFormat="1" ht="18.600000000000001" customHeight="1" x14ac:dyDescent="0.25">
      <c r="A317" s="125" t="s">
        <v>299</v>
      </c>
      <c r="B317" s="120"/>
      <c r="C317" s="120"/>
      <c r="D317" s="120"/>
      <c r="E317" s="120"/>
      <c r="F317" s="120"/>
      <c r="G317" s="121"/>
      <c r="H317" s="120"/>
      <c r="I317" s="120"/>
      <c r="J317" s="120"/>
      <c r="K317" s="120"/>
      <c r="L317" s="120"/>
      <c r="M317" s="120"/>
      <c r="N317" s="122"/>
    </row>
    <row r="318" spans="1:14" s="63" customFormat="1" ht="17.100000000000001" customHeight="1" x14ac:dyDescent="0.25">
      <c r="A318" s="119" t="s">
        <v>300</v>
      </c>
      <c r="B318" s="120"/>
      <c r="C318" s="120"/>
      <c r="D318" s="120"/>
      <c r="E318" s="120"/>
      <c r="F318" s="120"/>
      <c r="G318" s="120"/>
      <c r="H318" s="120"/>
      <c r="I318" s="120"/>
      <c r="J318" s="120"/>
      <c r="K318" s="120"/>
      <c r="L318" s="120"/>
      <c r="M318" s="120"/>
      <c r="N318" s="122"/>
    </row>
    <row r="319" spans="1:14" s="63" customFormat="1" x14ac:dyDescent="0.25">
      <c r="A319" s="123" t="s">
        <v>301</v>
      </c>
      <c r="B319" s="121"/>
      <c r="C319" s="116" t="s">
        <v>302</v>
      </c>
      <c r="D319" s="117"/>
      <c r="E319" s="74">
        <v>807452</v>
      </c>
      <c r="F319" s="74">
        <v>594000</v>
      </c>
      <c r="G319" s="82">
        <v>594000</v>
      </c>
      <c r="H319" s="64">
        <v>81</v>
      </c>
      <c r="I319" s="65">
        <v>80</v>
      </c>
      <c r="J319" s="66">
        <v>9</v>
      </c>
      <c r="K319" s="66">
        <v>9</v>
      </c>
      <c r="L319" s="118">
        <v>0</v>
      </c>
      <c r="M319" s="117"/>
      <c r="N319" s="91">
        <v>0</v>
      </c>
    </row>
    <row r="320" spans="1:14" s="63" customFormat="1" x14ac:dyDescent="0.25">
      <c r="A320" s="123" t="s">
        <v>303</v>
      </c>
      <c r="B320" s="121"/>
      <c r="C320" s="116" t="s">
        <v>304</v>
      </c>
      <c r="D320" s="117"/>
      <c r="E320" s="84">
        <v>278270</v>
      </c>
      <c r="F320" s="84">
        <v>193270</v>
      </c>
      <c r="G320" s="83">
        <v>193270</v>
      </c>
      <c r="H320" s="64">
        <v>77</v>
      </c>
      <c r="I320" s="65">
        <v>80</v>
      </c>
      <c r="J320" s="66">
        <v>9</v>
      </c>
      <c r="K320" s="66">
        <v>9</v>
      </c>
      <c r="L320" s="118">
        <v>0</v>
      </c>
      <c r="M320" s="117"/>
      <c r="N320" s="91">
        <v>0</v>
      </c>
    </row>
    <row r="321" spans="1:14" s="63" customFormat="1" x14ac:dyDescent="0.25">
      <c r="A321" s="110" t="s">
        <v>17</v>
      </c>
      <c r="B321" s="111"/>
      <c r="C321" s="111"/>
      <c r="D321" s="111"/>
      <c r="E321" s="7">
        <v>0</v>
      </c>
      <c r="F321" s="7">
        <v>0</v>
      </c>
      <c r="G321" s="39">
        <v>0</v>
      </c>
      <c r="H321" s="67" t="s">
        <v>14</v>
      </c>
      <c r="I321" s="68" t="s">
        <v>14</v>
      </c>
      <c r="J321" s="69" t="s">
        <v>14</v>
      </c>
      <c r="K321" s="69" t="s">
        <v>14</v>
      </c>
      <c r="L321" s="98" t="s">
        <v>14</v>
      </c>
      <c r="M321" s="99"/>
      <c r="N321" s="138" t="s">
        <v>14</v>
      </c>
    </row>
    <row r="322" spans="1:14" s="63" customFormat="1" x14ac:dyDescent="0.25">
      <c r="A322" s="112" t="s">
        <v>18</v>
      </c>
      <c r="B322" s="113"/>
      <c r="C322" s="113"/>
      <c r="D322" s="113"/>
      <c r="E322" s="78">
        <f>SUM(E319:E320)</f>
        <v>1085722</v>
      </c>
      <c r="F322" s="78">
        <f t="shared" ref="F322:G322" si="134">SUM(F319:F320)</f>
        <v>787270</v>
      </c>
      <c r="G322" s="43">
        <f t="shared" si="134"/>
        <v>787270</v>
      </c>
      <c r="H322" s="67" t="s">
        <v>14</v>
      </c>
      <c r="I322" s="69" t="s">
        <v>14</v>
      </c>
      <c r="J322" s="69" t="s">
        <v>14</v>
      </c>
      <c r="K322" s="69" t="s">
        <v>14</v>
      </c>
      <c r="L322" s="98" t="s">
        <v>14</v>
      </c>
      <c r="M322" s="99"/>
      <c r="N322" s="138" t="s">
        <v>14</v>
      </c>
    </row>
    <row r="323" spans="1:14" s="63" customFormat="1" x14ac:dyDescent="0.25">
      <c r="A323" s="114" t="s">
        <v>305</v>
      </c>
      <c r="B323" s="115"/>
      <c r="C323" s="115"/>
      <c r="D323" s="115"/>
      <c r="E323" s="10">
        <f>SUM(E321:E322)</f>
        <v>1085722</v>
      </c>
      <c r="F323" s="10">
        <f t="shared" ref="F323:G323" si="135">SUM(F321:F322)</f>
        <v>787270</v>
      </c>
      <c r="G323" s="37">
        <f t="shared" si="135"/>
        <v>787270</v>
      </c>
      <c r="H323" s="67" t="s">
        <v>14</v>
      </c>
      <c r="I323" s="69" t="s">
        <v>14</v>
      </c>
      <c r="J323" s="69" t="s">
        <v>14</v>
      </c>
      <c r="K323" s="69" t="s">
        <v>14</v>
      </c>
      <c r="L323" s="98" t="s">
        <v>14</v>
      </c>
      <c r="M323" s="99"/>
      <c r="N323" s="138" t="s">
        <v>14</v>
      </c>
    </row>
    <row r="324" spans="1:14" s="63" customFormat="1" ht="17.100000000000001" customHeight="1" x14ac:dyDescent="0.25">
      <c r="A324" s="119" t="s">
        <v>306</v>
      </c>
      <c r="B324" s="120"/>
      <c r="C324" s="120"/>
      <c r="D324" s="120"/>
      <c r="E324" s="121"/>
      <c r="F324" s="121"/>
      <c r="G324" s="128"/>
      <c r="H324" s="120"/>
      <c r="I324" s="120"/>
      <c r="J324" s="120"/>
      <c r="K324" s="120"/>
      <c r="L324" s="120"/>
      <c r="M324" s="120"/>
      <c r="N324" s="122"/>
    </row>
    <row r="325" spans="1:14" s="63" customFormat="1" x14ac:dyDescent="0.25">
      <c r="A325" s="123" t="s">
        <v>307</v>
      </c>
      <c r="B325" s="121"/>
      <c r="C325" s="116" t="s">
        <v>308</v>
      </c>
      <c r="D325" s="117"/>
      <c r="E325" s="74">
        <v>699407</v>
      </c>
      <c r="F325" s="75">
        <v>570000</v>
      </c>
      <c r="G325" s="76">
        <v>570000</v>
      </c>
      <c r="H325" s="64">
        <v>71</v>
      </c>
      <c r="I325" s="65">
        <v>85</v>
      </c>
      <c r="J325" s="66">
        <v>9</v>
      </c>
      <c r="K325" s="66">
        <v>9</v>
      </c>
      <c r="L325" s="118">
        <v>0</v>
      </c>
      <c r="M325" s="117"/>
      <c r="N325" s="91">
        <v>0</v>
      </c>
    </row>
    <row r="326" spans="1:14" s="63" customFormat="1" x14ac:dyDescent="0.25">
      <c r="A326" s="110" t="s">
        <v>17</v>
      </c>
      <c r="B326" s="111"/>
      <c r="C326" s="111"/>
      <c r="D326" s="111"/>
      <c r="E326" s="2">
        <v>0</v>
      </c>
      <c r="F326" s="2">
        <v>0</v>
      </c>
      <c r="G326" s="39">
        <v>0</v>
      </c>
      <c r="H326" s="67" t="s">
        <v>14</v>
      </c>
      <c r="I326" s="68" t="s">
        <v>14</v>
      </c>
      <c r="J326" s="69" t="s">
        <v>14</v>
      </c>
      <c r="K326" s="69" t="s">
        <v>14</v>
      </c>
      <c r="L326" s="98" t="s">
        <v>14</v>
      </c>
      <c r="M326" s="99"/>
      <c r="N326" s="138" t="s">
        <v>14</v>
      </c>
    </row>
    <row r="327" spans="1:14" s="63" customFormat="1" x14ac:dyDescent="0.25">
      <c r="A327" s="112" t="s">
        <v>18</v>
      </c>
      <c r="B327" s="113"/>
      <c r="C327" s="113"/>
      <c r="D327" s="113"/>
      <c r="E327" s="22">
        <f>E325</f>
        <v>699407</v>
      </c>
      <c r="F327" s="22">
        <f t="shared" ref="F327:G327" si="136">F325</f>
        <v>570000</v>
      </c>
      <c r="G327" s="43">
        <f t="shared" si="136"/>
        <v>570000</v>
      </c>
      <c r="H327" s="67" t="s">
        <v>14</v>
      </c>
      <c r="I327" s="69" t="s">
        <v>14</v>
      </c>
      <c r="J327" s="69" t="s">
        <v>14</v>
      </c>
      <c r="K327" s="69" t="s">
        <v>14</v>
      </c>
      <c r="L327" s="98" t="s">
        <v>14</v>
      </c>
      <c r="M327" s="99"/>
      <c r="N327" s="138" t="s">
        <v>14</v>
      </c>
    </row>
    <row r="328" spans="1:14" s="63" customFormat="1" x14ac:dyDescent="0.25">
      <c r="A328" s="114" t="s">
        <v>309</v>
      </c>
      <c r="B328" s="115"/>
      <c r="C328" s="115"/>
      <c r="D328" s="115"/>
      <c r="E328" s="6">
        <f>SUM(E326:E327)</f>
        <v>699407</v>
      </c>
      <c r="F328" s="6">
        <f t="shared" ref="F328:G328" si="137">SUM(F326:F327)</f>
        <v>570000</v>
      </c>
      <c r="G328" s="37">
        <f t="shared" si="137"/>
        <v>570000</v>
      </c>
      <c r="H328" s="67" t="s">
        <v>14</v>
      </c>
      <c r="I328" s="69" t="s">
        <v>14</v>
      </c>
      <c r="J328" s="69" t="s">
        <v>14</v>
      </c>
      <c r="K328" s="69" t="s">
        <v>14</v>
      </c>
      <c r="L328" s="98" t="s">
        <v>14</v>
      </c>
      <c r="M328" s="99"/>
      <c r="N328" s="138" t="s">
        <v>14</v>
      </c>
    </row>
    <row r="329" spans="1:14" s="63" customFormat="1" x14ac:dyDescent="0.25">
      <c r="A329" s="104" t="s">
        <v>17</v>
      </c>
      <c r="B329" s="105"/>
      <c r="C329" s="105"/>
      <c r="D329" s="105"/>
      <c r="E329" s="3">
        <f>E321+E326</f>
        <v>0</v>
      </c>
      <c r="F329" s="3">
        <v>0</v>
      </c>
      <c r="G329" s="45">
        <v>0</v>
      </c>
      <c r="H329" s="67" t="s">
        <v>14</v>
      </c>
      <c r="I329" s="69" t="s">
        <v>14</v>
      </c>
      <c r="J329" s="69" t="s">
        <v>14</v>
      </c>
      <c r="K329" s="69" t="s">
        <v>14</v>
      </c>
      <c r="L329" s="98" t="s">
        <v>14</v>
      </c>
      <c r="M329" s="99"/>
      <c r="N329" s="138" t="s">
        <v>14</v>
      </c>
    </row>
    <row r="330" spans="1:14" s="63" customFormat="1" x14ac:dyDescent="0.25">
      <c r="A330" s="106" t="s">
        <v>18</v>
      </c>
      <c r="B330" s="107"/>
      <c r="C330" s="107"/>
      <c r="D330" s="107"/>
      <c r="E330" s="24">
        <f t="shared" ref="E330:G331" si="138">E322+E327</f>
        <v>1785129</v>
      </c>
      <c r="F330" s="24">
        <f t="shared" si="138"/>
        <v>1357270</v>
      </c>
      <c r="G330" s="48">
        <f t="shared" si="138"/>
        <v>1357270</v>
      </c>
      <c r="H330" s="67" t="s">
        <v>14</v>
      </c>
      <c r="I330" s="69" t="s">
        <v>14</v>
      </c>
      <c r="J330" s="69" t="s">
        <v>14</v>
      </c>
      <c r="K330" s="69" t="s">
        <v>14</v>
      </c>
      <c r="L330" s="98" t="s">
        <v>14</v>
      </c>
      <c r="M330" s="99"/>
      <c r="N330" s="138" t="s">
        <v>14</v>
      </c>
    </row>
    <row r="331" spans="1:14" s="63" customFormat="1" x14ac:dyDescent="0.25">
      <c r="A331" s="108" t="s">
        <v>310</v>
      </c>
      <c r="B331" s="109"/>
      <c r="C331" s="109"/>
      <c r="D331" s="109"/>
      <c r="E331" s="5">
        <f t="shared" si="138"/>
        <v>1785129</v>
      </c>
      <c r="F331" s="5">
        <f t="shared" si="138"/>
        <v>1357270</v>
      </c>
      <c r="G331" s="47">
        <f t="shared" si="138"/>
        <v>1357270</v>
      </c>
      <c r="H331" s="67" t="s">
        <v>14</v>
      </c>
      <c r="I331" s="69" t="s">
        <v>14</v>
      </c>
      <c r="J331" s="69" t="s">
        <v>14</v>
      </c>
      <c r="K331" s="69" t="s">
        <v>14</v>
      </c>
      <c r="L331" s="98" t="s">
        <v>14</v>
      </c>
      <c r="M331" s="99"/>
      <c r="N331" s="138" t="s">
        <v>14</v>
      </c>
    </row>
    <row r="332" spans="1:14" s="63" customFormat="1" ht="18.600000000000001" customHeight="1" x14ac:dyDescent="0.25">
      <c r="A332" s="125" t="s">
        <v>311</v>
      </c>
      <c r="B332" s="120"/>
      <c r="C332" s="120"/>
      <c r="D332" s="120"/>
      <c r="E332" s="120"/>
      <c r="F332" s="120"/>
      <c r="G332" s="121"/>
      <c r="H332" s="120"/>
      <c r="I332" s="120"/>
      <c r="J332" s="120"/>
      <c r="K332" s="120"/>
      <c r="L332" s="120"/>
      <c r="M332" s="120"/>
      <c r="N332" s="122"/>
    </row>
    <row r="333" spans="1:14" s="63" customFormat="1" ht="17.100000000000001" customHeight="1" x14ac:dyDescent="0.25">
      <c r="A333" s="119" t="s">
        <v>312</v>
      </c>
      <c r="B333" s="120"/>
      <c r="C333" s="120"/>
      <c r="D333" s="120"/>
      <c r="E333" s="120"/>
      <c r="F333" s="120"/>
      <c r="G333" s="120"/>
      <c r="H333" s="120"/>
      <c r="I333" s="120"/>
      <c r="J333" s="120"/>
      <c r="K333" s="120"/>
      <c r="L333" s="120"/>
      <c r="M333" s="120"/>
      <c r="N333" s="122"/>
    </row>
    <row r="334" spans="1:14" s="63" customFormat="1" x14ac:dyDescent="0.25">
      <c r="A334" s="123" t="s">
        <v>313</v>
      </c>
      <c r="B334" s="121"/>
      <c r="C334" s="116" t="s">
        <v>314</v>
      </c>
      <c r="D334" s="117"/>
      <c r="E334" s="74">
        <v>260854</v>
      </c>
      <c r="F334" s="74">
        <v>182354</v>
      </c>
      <c r="G334" s="82">
        <v>182354</v>
      </c>
      <c r="H334" s="64"/>
      <c r="I334" s="65">
        <v>60</v>
      </c>
      <c r="J334" s="91">
        <v>9</v>
      </c>
      <c r="K334" s="91">
        <v>9</v>
      </c>
      <c r="L334" s="118">
        <v>0</v>
      </c>
      <c r="M334" s="117"/>
      <c r="N334" s="91">
        <v>0</v>
      </c>
    </row>
    <row r="335" spans="1:14" s="63" customFormat="1" x14ac:dyDescent="0.25">
      <c r="A335" s="123" t="s">
        <v>315</v>
      </c>
      <c r="B335" s="121"/>
      <c r="C335" s="116" t="s">
        <v>316</v>
      </c>
      <c r="D335" s="117"/>
      <c r="E335" s="84">
        <v>171000</v>
      </c>
      <c r="F335" s="84">
        <v>128000</v>
      </c>
      <c r="G335" s="83">
        <v>128000</v>
      </c>
      <c r="H335" s="64"/>
      <c r="I335" s="65">
        <v>60</v>
      </c>
      <c r="J335" s="91">
        <v>9</v>
      </c>
      <c r="K335" s="91">
        <v>9</v>
      </c>
      <c r="L335" s="118">
        <v>0</v>
      </c>
      <c r="M335" s="117"/>
      <c r="N335" s="91">
        <v>0</v>
      </c>
    </row>
    <row r="336" spans="1:14" s="63" customFormat="1" x14ac:dyDescent="0.25">
      <c r="A336" s="110" t="s">
        <v>17</v>
      </c>
      <c r="B336" s="111"/>
      <c r="C336" s="111"/>
      <c r="D336" s="111"/>
      <c r="E336" s="7">
        <v>0</v>
      </c>
      <c r="F336" s="7">
        <v>0</v>
      </c>
      <c r="G336" s="39">
        <v>0</v>
      </c>
      <c r="H336" s="67" t="s">
        <v>14</v>
      </c>
      <c r="I336" s="68" t="s">
        <v>14</v>
      </c>
      <c r="J336" s="69" t="s">
        <v>14</v>
      </c>
      <c r="K336" s="69" t="s">
        <v>14</v>
      </c>
      <c r="L336" s="98" t="s">
        <v>14</v>
      </c>
      <c r="M336" s="99"/>
      <c r="N336" s="138" t="s">
        <v>14</v>
      </c>
    </row>
    <row r="337" spans="1:14" s="63" customFormat="1" x14ac:dyDescent="0.25">
      <c r="A337" s="112" t="s">
        <v>18</v>
      </c>
      <c r="B337" s="113"/>
      <c r="C337" s="113"/>
      <c r="D337" s="113"/>
      <c r="E337" s="78">
        <f>SUM(E334:E335)</f>
        <v>431854</v>
      </c>
      <c r="F337" s="78">
        <f t="shared" ref="F337:G337" si="139">SUM(F334:F335)</f>
        <v>310354</v>
      </c>
      <c r="G337" s="43">
        <f t="shared" si="139"/>
        <v>310354</v>
      </c>
      <c r="H337" s="67" t="s">
        <v>14</v>
      </c>
      <c r="I337" s="69" t="s">
        <v>14</v>
      </c>
      <c r="J337" s="69" t="s">
        <v>14</v>
      </c>
      <c r="K337" s="69" t="s">
        <v>14</v>
      </c>
      <c r="L337" s="98" t="s">
        <v>14</v>
      </c>
      <c r="M337" s="99"/>
      <c r="N337" s="138" t="s">
        <v>14</v>
      </c>
    </row>
    <row r="338" spans="1:14" s="63" customFormat="1" x14ac:dyDescent="0.25">
      <c r="A338" s="114" t="s">
        <v>317</v>
      </c>
      <c r="B338" s="115"/>
      <c r="C338" s="115"/>
      <c r="D338" s="115"/>
      <c r="E338" s="10">
        <f>SUM(E336:E337)</f>
        <v>431854</v>
      </c>
      <c r="F338" s="10">
        <f t="shared" ref="F338:G338" si="140">SUM(F336:F337)</f>
        <v>310354</v>
      </c>
      <c r="G338" s="37">
        <f t="shared" si="140"/>
        <v>310354</v>
      </c>
      <c r="H338" s="67" t="s">
        <v>14</v>
      </c>
      <c r="I338" s="69" t="s">
        <v>14</v>
      </c>
      <c r="J338" s="69" t="s">
        <v>14</v>
      </c>
      <c r="K338" s="69" t="s">
        <v>14</v>
      </c>
      <c r="L338" s="98" t="s">
        <v>14</v>
      </c>
      <c r="M338" s="99"/>
      <c r="N338" s="138" t="s">
        <v>14</v>
      </c>
    </row>
    <row r="339" spans="1:14" s="63" customFormat="1" ht="17.100000000000001" customHeight="1" x14ac:dyDescent="0.25">
      <c r="A339" s="119" t="s">
        <v>318</v>
      </c>
      <c r="B339" s="120"/>
      <c r="C339" s="120"/>
      <c r="D339" s="120"/>
      <c r="E339" s="121"/>
      <c r="F339" s="121"/>
      <c r="G339" s="121"/>
      <c r="H339" s="120"/>
      <c r="I339" s="120"/>
      <c r="J339" s="120"/>
      <c r="K339" s="120"/>
      <c r="L339" s="120"/>
      <c r="M339" s="120"/>
      <c r="N339" s="122"/>
    </row>
    <row r="340" spans="1:14" s="63" customFormat="1" x14ac:dyDescent="0.25">
      <c r="A340" s="123" t="s">
        <v>319</v>
      </c>
      <c r="B340" s="121"/>
      <c r="C340" s="116" t="s">
        <v>320</v>
      </c>
      <c r="D340" s="117"/>
      <c r="E340" s="74">
        <v>1600000</v>
      </c>
      <c r="F340" s="74">
        <v>1128000</v>
      </c>
      <c r="G340" s="82">
        <v>1128000</v>
      </c>
      <c r="H340" s="64">
        <v>81</v>
      </c>
      <c r="I340" s="65">
        <v>100</v>
      </c>
      <c r="J340" s="91">
        <v>9</v>
      </c>
      <c r="K340" s="91">
        <v>9</v>
      </c>
      <c r="L340" s="118">
        <v>0</v>
      </c>
      <c r="M340" s="117"/>
      <c r="N340" s="91">
        <v>0</v>
      </c>
    </row>
    <row r="341" spans="1:14" s="63" customFormat="1" x14ac:dyDescent="0.25">
      <c r="A341" s="123" t="s">
        <v>321</v>
      </c>
      <c r="B341" s="121"/>
      <c r="C341" s="116" t="s">
        <v>322</v>
      </c>
      <c r="D341" s="117"/>
      <c r="E341" s="74">
        <v>285980</v>
      </c>
      <c r="F341" s="74">
        <v>168000</v>
      </c>
      <c r="G341" s="82">
        <v>168000</v>
      </c>
      <c r="H341" s="64">
        <v>86</v>
      </c>
      <c r="I341" s="65">
        <v>95</v>
      </c>
      <c r="J341" s="91">
        <v>9</v>
      </c>
      <c r="K341" s="91">
        <v>9</v>
      </c>
      <c r="L341" s="118">
        <v>0</v>
      </c>
      <c r="M341" s="117"/>
      <c r="N341" s="91">
        <v>0</v>
      </c>
    </row>
    <row r="342" spans="1:14" s="63" customFormat="1" x14ac:dyDescent="0.25">
      <c r="A342" s="123" t="s">
        <v>323</v>
      </c>
      <c r="B342" s="121"/>
      <c r="C342" s="116" t="s">
        <v>324</v>
      </c>
      <c r="D342" s="117"/>
      <c r="E342" s="74">
        <v>60400</v>
      </c>
      <c r="F342" s="74">
        <v>42000</v>
      </c>
      <c r="G342" s="82">
        <v>42000</v>
      </c>
      <c r="H342" s="64">
        <v>58.7</v>
      </c>
      <c r="I342" s="65">
        <v>75</v>
      </c>
      <c r="J342" s="91">
        <v>9</v>
      </c>
      <c r="K342" s="91">
        <v>9</v>
      </c>
      <c r="L342" s="118">
        <v>0</v>
      </c>
      <c r="M342" s="117"/>
      <c r="N342" s="91">
        <v>0</v>
      </c>
    </row>
    <row r="343" spans="1:14" s="63" customFormat="1" x14ac:dyDescent="0.25">
      <c r="A343" s="123" t="s">
        <v>325</v>
      </c>
      <c r="B343" s="121"/>
      <c r="C343" s="116" t="s">
        <v>326</v>
      </c>
      <c r="D343" s="117"/>
      <c r="E343" s="8">
        <v>878000</v>
      </c>
      <c r="F343" s="8">
        <v>550000</v>
      </c>
      <c r="G343" s="50">
        <v>550000</v>
      </c>
      <c r="H343" s="64">
        <v>86</v>
      </c>
      <c r="I343" s="65">
        <v>85</v>
      </c>
      <c r="J343" s="91">
        <v>9</v>
      </c>
      <c r="K343" s="91">
        <v>9</v>
      </c>
      <c r="L343" s="118">
        <v>0</v>
      </c>
      <c r="M343" s="117"/>
      <c r="N343" s="91">
        <v>0</v>
      </c>
    </row>
    <row r="344" spans="1:14" s="63" customFormat="1" x14ac:dyDescent="0.25">
      <c r="A344" s="123" t="s">
        <v>327</v>
      </c>
      <c r="B344" s="121"/>
      <c r="C344" s="116" t="s">
        <v>328</v>
      </c>
      <c r="D344" s="117"/>
      <c r="E344" s="84">
        <v>144500</v>
      </c>
      <c r="F344" s="84">
        <v>97500</v>
      </c>
      <c r="G344" s="83">
        <v>97500</v>
      </c>
      <c r="H344" s="64">
        <v>63.7</v>
      </c>
      <c r="I344" s="65">
        <v>95</v>
      </c>
      <c r="J344" s="91">
        <v>9</v>
      </c>
      <c r="K344" s="91">
        <v>9</v>
      </c>
      <c r="L344" s="118">
        <v>0</v>
      </c>
      <c r="M344" s="117"/>
      <c r="N344" s="91">
        <v>0</v>
      </c>
    </row>
    <row r="345" spans="1:14" s="63" customFormat="1" x14ac:dyDescent="0.25">
      <c r="A345" s="110" t="s">
        <v>17</v>
      </c>
      <c r="B345" s="111"/>
      <c r="C345" s="111"/>
      <c r="D345" s="111"/>
      <c r="E345" s="7">
        <f>E343</f>
        <v>878000</v>
      </c>
      <c r="F345" s="7">
        <f t="shared" ref="F345:G345" si="141">F343</f>
        <v>550000</v>
      </c>
      <c r="G345" s="39">
        <f t="shared" si="141"/>
        <v>550000</v>
      </c>
      <c r="H345" s="67" t="s">
        <v>14</v>
      </c>
      <c r="I345" s="68" t="s">
        <v>14</v>
      </c>
      <c r="J345" s="69" t="s">
        <v>14</v>
      </c>
      <c r="K345" s="69" t="s">
        <v>14</v>
      </c>
      <c r="L345" s="98" t="s">
        <v>14</v>
      </c>
      <c r="M345" s="99"/>
      <c r="N345" s="138" t="s">
        <v>14</v>
      </c>
    </row>
    <row r="346" spans="1:14" s="63" customFormat="1" x14ac:dyDescent="0.25">
      <c r="A346" s="112" t="s">
        <v>18</v>
      </c>
      <c r="B346" s="113"/>
      <c r="C346" s="113"/>
      <c r="D346" s="113"/>
      <c r="E346" s="43">
        <f>E340+E341+E342+E344</f>
        <v>2090880</v>
      </c>
      <c r="F346" s="43">
        <f t="shared" ref="F346:G346" si="142">F340+F341+F342+F344</f>
        <v>1435500</v>
      </c>
      <c r="G346" s="43">
        <f t="shared" si="142"/>
        <v>1435500</v>
      </c>
      <c r="H346" s="67" t="s">
        <v>14</v>
      </c>
      <c r="I346" s="69" t="s">
        <v>14</v>
      </c>
      <c r="J346" s="69" t="s">
        <v>14</v>
      </c>
      <c r="K346" s="69" t="s">
        <v>14</v>
      </c>
      <c r="L346" s="98" t="s">
        <v>14</v>
      </c>
      <c r="M346" s="99"/>
      <c r="N346" s="138" t="s">
        <v>14</v>
      </c>
    </row>
    <row r="347" spans="1:14" s="63" customFormat="1" x14ac:dyDescent="0.25">
      <c r="A347" s="114" t="s">
        <v>329</v>
      </c>
      <c r="B347" s="115"/>
      <c r="C347" s="115"/>
      <c r="D347" s="115"/>
      <c r="E347" s="10">
        <f>SUM(E345:E346)</f>
        <v>2968880</v>
      </c>
      <c r="F347" s="10">
        <f t="shared" ref="F347:G347" si="143">SUM(F345:F346)</f>
        <v>1985500</v>
      </c>
      <c r="G347" s="37">
        <f t="shared" si="143"/>
        <v>1985500</v>
      </c>
      <c r="H347" s="67" t="s">
        <v>14</v>
      </c>
      <c r="I347" s="69" t="s">
        <v>14</v>
      </c>
      <c r="J347" s="69" t="s">
        <v>14</v>
      </c>
      <c r="K347" s="69" t="s">
        <v>14</v>
      </c>
      <c r="L347" s="98" t="s">
        <v>14</v>
      </c>
      <c r="M347" s="99"/>
      <c r="N347" s="138" t="s">
        <v>14</v>
      </c>
    </row>
    <row r="348" spans="1:14" s="63" customFormat="1" ht="17.100000000000001" customHeight="1" x14ac:dyDescent="0.25">
      <c r="A348" s="119" t="s">
        <v>330</v>
      </c>
      <c r="B348" s="120"/>
      <c r="C348" s="120"/>
      <c r="D348" s="120"/>
      <c r="E348" s="121"/>
      <c r="F348" s="121"/>
      <c r="G348" s="121"/>
      <c r="H348" s="120"/>
      <c r="I348" s="120"/>
      <c r="J348" s="120"/>
      <c r="K348" s="120"/>
      <c r="L348" s="120"/>
      <c r="M348" s="120"/>
      <c r="N348" s="122"/>
    </row>
    <row r="349" spans="1:14" s="63" customFormat="1" x14ac:dyDescent="0.25">
      <c r="A349" s="123" t="s">
        <v>331</v>
      </c>
      <c r="B349" s="121"/>
      <c r="C349" s="116" t="s">
        <v>332</v>
      </c>
      <c r="D349" s="117"/>
      <c r="E349" s="79">
        <v>620800</v>
      </c>
      <c r="F349" s="79">
        <v>459392</v>
      </c>
      <c r="G349" s="71">
        <v>459392</v>
      </c>
      <c r="H349" s="64">
        <v>81</v>
      </c>
      <c r="I349" s="65">
        <v>85</v>
      </c>
      <c r="J349" s="91">
        <v>9</v>
      </c>
      <c r="K349" s="91">
        <v>9</v>
      </c>
      <c r="L349" s="118">
        <v>0</v>
      </c>
      <c r="M349" s="117"/>
      <c r="N349" s="91">
        <v>0</v>
      </c>
    </row>
    <row r="350" spans="1:14" s="63" customFormat="1" x14ac:dyDescent="0.25">
      <c r="A350" s="110" t="s">
        <v>17</v>
      </c>
      <c r="B350" s="111"/>
      <c r="C350" s="111"/>
      <c r="D350" s="111"/>
      <c r="E350" s="7">
        <v>0</v>
      </c>
      <c r="F350" s="7">
        <v>0</v>
      </c>
      <c r="G350" s="39">
        <v>0</v>
      </c>
      <c r="H350" s="67" t="s">
        <v>14</v>
      </c>
      <c r="I350" s="68" t="s">
        <v>14</v>
      </c>
      <c r="J350" s="69" t="s">
        <v>14</v>
      </c>
      <c r="K350" s="69" t="s">
        <v>14</v>
      </c>
      <c r="L350" s="98" t="s">
        <v>14</v>
      </c>
      <c r="M350" s="99"/>
      <c r="N350" s="138" t="s">
        <v>14</v>
      </c>
    </row>
    <row r="351" spans="1:14" s="63" customFormat="1" x14ac:dyDescent="0.25">
      <c r="A351" s="112" t="s">
        <v>18</v>
      </c>
      <c r="B351" s="113"/>
      <c r="C351" s="113"/>
      <c r="D351" s="113"/>
      <c r="E351" s="78">
        <f>E349</f>
        <v>620800</v>
      </c>
      <c r="F351" s="78">
        <f t="shared" ref="F351:G351" si="144">F349</f>
        <v>459392</v>
      </c>
      <c r="G351" s="43">
        <f t="shared" si="144"/>
        <v>459392</v>
      </c>
      <c r="H351" s="67" t="s">
        <v>14</v>
      </c>
      <c r="I351" s="69" t="s">
        <v>14</v>
      </c>
      <c r="J351" s="69" t="s">
        <v>14</v>
      </c>
      <c r="K351" s="69" t="s">
        <v>14</v>
      </c>
      <c r="L351" s="98" t="s">
        <v>14</v>
      </c>
      <c r="M351" s="99"/>
      <c r="N351" s="138" t="s">
        <v>14</v>
      </c>
    </row>
    <row r="352" spans="1:14" s="63" customFormat="1" x14ac:dyDescent="0.25">
      <c r="A352" s="114" t="s">
        <v>333</v>
      </c>
      <c r="B352" s="115"/>
      <c r="C352" s="115"/>
      <c r="D352" s="115"/>
      <c r="E352" s="10">
        <f>SUM(E350:E351)</f>
        <v>620800</v>
      </c>
      <c r="F352" s="10">
        <f t="shared" ref="F352:G352" si="145">SUM(F350:F351)</f>
        <v>459392</v>
      </c>
      <c r="G352" s="37">
        <f t="shared" si="145"/>
        <v>459392</v>
      </c>
      <c r="H352" s="67" t="s">
        <v>14</v>
      </c>
      <c r="I352" s="69" t="s">
        <v>14</v>
      </c>
      <c r="J352" s="69" t="s">
        <v>14</v>
      </c>
      <c r="K352" s="69" t="s">
        <v>14</v>
      </c>
      <c r="L352" s="98" t="s">
        <v>14</v>
      </c>
      <c r="M352" s="99"/>
      <c r="N352" s="138" t="s">
        <v>14</v>
      </c>
    </row>
    <row r="353" spans="1:14" s="63" customFormat="1" ht="17.100000000000001" customHeight="1" x14ac:dyDescent="0.25">
      <c r="A353" s="119" t="s">
        <v>334</v>
      </c>
      <c r="B353" s="120"/>
      <c r="C353" s="120"/>
      <c r="D353" s="120"/>
      <c r="E353" s="121"/>
      <c r="F353" s="121"/>
      <c r="G353" s="121"/>
      <c r="H353" s="120"/>
      <c r="I353" s="120"/>
      <c r="J353" s="120"/>
      <c r="K353" s="120"/>
      <c r="L353" s="120"/>
      <c r="M353" s="120"/>
      <c r="N353" s="122"/>
    </row>
    <row r="354" spans="1:14" s="63" customFormat="1" x14ac:dyDescent="0.25">
      <c r="A354" s="123" t="s">
        <v>335</v>
      </c>
      <c r="B354" s="121"/>
      <c r="C354" s="116" t="s">
        <v>336</v>
      </c>
      <c r="D354" s="117"/>
      <c r="E354" s="84">
        <v>78800</v>
      </c>
      <c r="F354" s="84">
        <v>78800</v>
      </c>
      <c r="G354" s="83">
        <v>78800</v>
      </c>
      <c r="H354" s="64">
        <v>71</v>
      </c>
      <c r="I354" s="65">
        <v>70</v>
      </c>
      <c r="J354" s="91">
        <v>9</v>
      </c>
      <c r="K354" s="91">
        <v>9</v>
      </c>
      <c r="L354" s="118">
        <v>0</v>
      </c>
      <c r="M354" s="117"/>
      <c r="N354" s="91">
        <v>0</v>
      </c>
    </row>
    <row r="355" spans="1:14" s="63" customFormat="1" x14ac:dyDescent="0.25">
      <c r="A355" s="110" t="s">
        <v>17</v>
      </c>
      <c r="B355" s="111"/>
      <c r="C355" s="111"/>
      <c r="D355" s="111"/>
      <c r="E355" s="7">
        <v>0</v>
      </c>
      <c r="F355" s="7">
        <v>0</v>
      </c>
      <c r="G355" s="39">
        <v>0</v>
      </c>
      <c r="H355" s="67" t="s">
        <v>14</v>
      </c>
      <c r="I355" s="68" t="s">
        <v>14</v>
      </c>
      <c r="J355" s="69" t="s">
        <v>14</v>
      </c>
      <c r="K355" s="69" t="s">
        <v>14</v>
      </c>
      <c r="L355" s="98" t="s">
        <v>14</v>
      </c>
      <c r="M355" s="99"/>
      <c r="N355" s="138" t="s">
        <v>14</v>
      </c>
    </row>
    <row r="356" spans="1:14" s="63" customFormat="1" x14ac:dyDescent="0.25">
      <c r="A356" s="112" t="s">
        <v>18</v>
      </c>
      <c r="B356" s="113"/>
      <c r="C356" s="113"/>
      <c r="D356" s="113"/>
      <c r="E356" s="78">
        <f>E354</f>
        <v>78800</v>
      </c>
      <c r="F356" s="78">
        <f t="shared" ref="F356:G356" si="146">F354</f>
        <v>78800</v>
      </c>
      <c r="G356" s="43">
        <f t="shared" si="146"/>
        <v>78800</v>
      </c>
      <c r="H356" s="67" t="s">
        <v>14</v>
      </c>
      <c r="I356" s="69" t="s">
        <v>14</v>
      </c>
      <c r="J356" s="69" t="s">
        <v>14</v>
      </c>
      <c r="K356" s="69" t="s">
        <v>14</v>
      </c>
      <c r="L356" s="98" t="s">
        <v>14</v>
      </c>
      <c r="M356" s="99"/>
      <c r="N356" s="138" t="s">
        <v>14</v>
      </c>
    </row>
    <row r="357" spans="1:14" s="63" customFormat="1" x14ac:dyDescent="0.25">
      <c r="A357" s="114" t="s">
        <v>337</v>
      </c>
      <c r="B357" s="115"/>
      <c r="C357" s="115"/>
      <c r="D357" s="115"/>
      <c r="E357" s="10">
        <f>SUM(E355:E356)</f>
        <v>78800</v>
      </c>
      <c r="F357" s="10">
        <f t="shared" ref="F357:G357" si="147">SUM(F355:F356)</f>
        <v>78800</v>
      </c>
      <c r="G357" s="37">
        <f t="shared" si="147"/>
        <v>78800</v>
      </c>
      <c r="H357" s="67" t="s">
        <v>14</v>
      </c>
      <c r="I357" s="69" t="s">
        <v>14</v>
      </c>
      <c r="J357" s="69" t="s">
        <v>14</v>
      </c>
      <c r="K357" s="69" t="s">
        <v>14</v>
      </c>
      <c r="L357" s="98" t="s">
        <v>14</v>
      </c>
      <c r="M357" s="99"/>
      <c r="N357" s="138" t="s">
        <v>14</v>
      </c>
    </row>
    <row r="358" spans="1:14" s="63" customFormat="1" ht="17.100000000000001" customHeight="1" x14ac:dyDescent="0.25">
      <c r="A358" s="119" t="s">
        <v>338</v>
      </c>
      <c r="B358" s="120"/>
      <c r="C358" s="120"/>
      <c r="D358" s="120"/>
      <c r="E358" s="121"/>
      <c r="F358" s="121"/>
      <c r="G358" s="121"/>
      <c r="H358" s="120"/>
      <c r="I358" s="120"/>
      <c r="J358" s="120"/>
      <c r="K358" s="120"/>
      <c r="L358" s="120"/>
      <c r="M358" s="120"/>
      <c r="N358" s="122"/>
    </row>
    <row r="359" spans="1:14" s="63" customFormat="1" x14ac:dyDescent="0.25">
      <c r="A359" s="123" t="s">
        <v>339</v>
      </c>
      <c r="B359" s="121"/>
      <c r="C359" s="116" t="s">
        <v>340</v>
      </c>
      <c r="D359" s="117"/>
      <c r="E359" s="16">
        <v>228690</v>
      </c>
      <c r="F359" s="16">
        <v>205821</v>
      </c>
      <c r="G359" s="40">
        <v>205821</v>
      </c>
      <c r="H359" s="64">
        <v>71</v>
      </c>
      <c r="I359" s="65">
        <v>95</v>
      </c>
      <c r="J359" s="91">
        <v>9</v>
      </c>
      <c r="K359" s="91">
        <v>9</v>
      </c>
      <c r="L359" s="118">
        <v>0</v>
      </c>
      <c r="M359" s="117"/>
      <c r="N359" s="91">
        <v>0</v>
      </c>
    </row>
    <row r="360" spans="1:14" s="63" customFormat="1" x14ac:dyDescent="0.25">
      <c r="A360" s="110" t="s">
        <v>17</v>
      </c>
      <c r="B360" s="111"/>
      <c r="C360" s="111"/>
      <c r="D360" s="111"/>
      <c r="E360" s="7">
        <f>E359</f>
        <v>228690</v>
      </c>
      <c r="F360" s="7">
        <f t="shared" ref="F360:G360" si="148">F359</f>
        <v>205821</v>
      </c>
      <c r="G360" s="39">
        <f t="shared" si="148"/>
        <v>205821</v>
      </c>
      <c r="H360" s="67" t="s">
        <v>14</v>
      </c>
      <c r="I360" s="68" t="s">
        <v>14</v>
      </c>
      <c r="J360" s="69" t="s">
        <v>14</v>
      </c>
      <c r="K360" s="69" t="s">
        <v>14</v>
      </c>
      <c r="L360" s="98" t="s">
        <v>14</v>
      </c>
      <c r="M360" s="99"/>
      <c r="N360" s="138" t="s">
        <v>14</v>
      </c>
    </row>
    <row r="361" spans="1:14" s="63" customFormat="1" x14ac:dyDescent="0.25">
      <c r="A361" s="112" t="s">
        <v>18</v>
      </c>
      <c r="B361" s="113"/>
      <c r="C361" s="113"/>
      <c r="D361" s="113"/>
      <c r="E361" s="78">
        <v>0</v>
      </c>
      <c r="F361" s="78">
        <v>0</v>
      </c>
      <c r="G361" s="43">
        <v>0</v>
      </c>
      <c r="H361" s="67" t="s">
        <v>14</v>
      </c>
      <c r="I361" s="69" t="s">
        <v>14</v>
      </c>
      <c r="J361" s="69" t="s">
        <v>14</v>
      </c>
      <c r="K361" s="69" t="s">
        <v>14</v>
      </c>
      <c r="L361" s="98" t="s">
        <v>14</v>
      </c>
      <c r="M361" s="99"/>
      <c r="N361" s="138" t="s">
        <v>14</v>
      </c>
    </row>
    <row r="362" spans="1:14" s="63" customFormat="1" x14ac:dyDescent="0.25">
      <c r="A362" s="114" t="s">
        <v>341</v>
      </c>
      <c r="B362" s="115"/>
      <c r="C362" s="115"/>
      <c r="D362" s="115"/>
      <c r="E362" s="10">
        <f>SUM(E360:E361)</f>
        <v>228690</v>
      </c>
      <c r="F362" s="10">
        <f t="shared" ref="F362:G362" si="149">SUM(F360:F361)</f>
        <v>205821</v>
      </c>
      <c r="G362" s="37">
        <f t="shared" si="149"/>
        <v>205821</v>
      </c>
      <c r="H362" s="67" t="s">
        <v>14</v>
      </c>
      <c r="I362" s="69" t="s">
        <v>14</v>
      </c>
      <c r="J362" s="69" t="s">
        <v>14</v>
      </c>
      <c r="K362" s="69" t="s">
        <v>14</v>
      </c>
      <c r="L362" s="98" t="s">
        <v>14</v>
      </c>
      <c r="M362" s="99"/>
      <c r="N362" s="138" t="s">
        <v>14</v>
      </c>
    </row>
    <row r="363" spans="1:14" s="63" customFormat="1" x14ac:dyDescent="0.25">
      <c r="A363" s="104" t="s">
        <v>17</v>
      </c>
      <c r="B363" s="105"/>
      <c r="C363" s="105"/>
      <c r="D363" s="105"/>
      <c r="E363" s="3">
        <f>E336+E345+E350+E355+E360</f>
        <v>1106690</v>
      </c>
      <c r="F363" s="3">
        <f t="shared" ref="F363:G363" si="150">F336+F345+F350+F355+F360</f>
        <v>755821</v>
      </c>
      <c r="G363" s="33">
        <f t="shared" si="150"/>
        <v>755821</v>
      </c>
      <c r="H363" s="67" t="s">
        <v>14</v>
      </c>
      <c r="I363" s="69" t="s">
        <v>14</v>
      </c>
      <c r="J363" s="69" t="s">
        <v>14</v>
      </c>
      <c r="K363" s="69" t="s">
        <v>14</v>
      </c>
      <c r="L363" s="98" t="s">
        <v>14</v>
      </c>
      <c r="M363" s="99"/>
      <c r="N363" s="138" t="s">
        <v>14</v>
      </c>
    </row>
    <row r="364" spans="1:14" s="63" customFormat="1" x14ac:dyDescent="0.25">
      <c r="A364" s="106" t="s">
        <v>18</v>
      </c>
      <c r="B364" s="107"/>
      <c r="C364" s="107"/>
      <c r="D364" s="107"/>
      <c r="E364" s="12">
        <f t="shared" ref="E364:G365" si="151">E337+E346+E351+E356+E361</f>
        <v>3222334</v>
      </c>
      <c r="F364" s="12">
        <f t="shared" si="151"/>
        <v>2284046</v>
      </c>
      <c r="G364" s="34">
        <f t="shared" si="151"/>
        <v>2284046</v>
      </c>
      <c r="H364" s="67" t="s">
        <v>14</v>
      </c>
      <c r="I364" s="69" t="s">
        <v>14</v>
      </c>
      <c r="J364" s="69" t="s">
        <v>14</v>
      </c>
      <c r="K364" s="69" t="s">
        <v>14</v>
      </c>
      <c r="L364" s="98" t="s">
        <v>14</v>
      </c>
      <c r="M364" s="99"/>
      <c r="N364" s="138" t="s">
        <v>14</v>
      </c>
    </row>
    <row r="365" spans="1:14" s="63" customFormat="1" x14ac:dyDescent="0.25">
      <c r="A365" s="108" t="s">
        <v>342</v>
      </c>
      <c r="B365" s="109"/>
      <c r="C365" s="109"/>
      <c r="D365" s="109"/>
      <c r="E365" s="5">
        <f t="shared" si="151"/>
        <v>4329024</v>
      </c>
      <c r="F365" s="5">
        <f t="shared" si="151"/>
        <v>3039867</v>
      </c>
      <c r="G365" s="35">
        <f t="shared" si="151"/>
        <v>3039867</v>
      </c>
      <c r="H365" s="67" t="s">
        <v>14</v>
      </c>
      <c r="I365" s="69" t="s">
        <v>14</v>
      </c>
      <c r="J365" s="69" t="s">
        <v>14</v>
      </c>
      <c r="K365" s="69" t="s">
        <v>14</v>
      </c>
      <c r="L365" s="98" t="s">
        <v>14</v>
      </c>
      <c r="M365" s="99"/>
      <c r="N365" s="138" t="s">
        <v>14</v>
      </c>
    </row>
    <row r="366" spans="1:14" s="63" customFormat="1" ht="18.600000000000001" customHeight="1" x14ac:dyDescent="0.25">
      <c r="A366" s="125" t="s">
        <v>343</v>
      </c>
      <c r="B366" s="120"/>
      <c r="C366" s="120"/>
      <c r="D366" s="120"/>
      <c r="E366" s="120"/>
      <c r="F366" s="120"/>
      <c r="G366" s="121"/>
      <c r="H366" s="120"/>
      <c r="I366" s="120"/>
      <c r="J366" s="120"/>
      <c r="K366" s="120"/>
      <c r="L366" s="120"/>
      <c r="M366" s="120"/>
      <c r="N366" s="122"/>
    </row>
    <row r="367" spans="1:14" s="63" customFormat="1" ht="17.100000000000001" customHeight="1" x14ac:dyDescent="0.25">
      <c r="A367" s="119" t="s">
        <v>344</v>
      </c>
      <c r="B367" s="120"/>
      <c r="C367" s="120"/>
      <c r="D367" s="120"/>
      <c r="E367" s="120"/>
      <c r="F367" s="120"/>
      <c r="G367" s="120"/>
      <c r="H367" s="120"/>
      <c r="I367" s="120"/>
      <c r="J367" s="120"/>
      <c r="K367" s="120"/>
      <c r="L367" s="120"/>
      <c r="M367" s="120"/>
      <c r="N367" s="122"/>
    </row>
    <row r="368" spans="1:14" s="63" customFormat="1" x14ac:dyDescent="0.25">
      <c r="A368" s="123" t="s">
        <v>345</v>
      </c>
      <c r="B368" s="121"/>
      <c r="C368" s="116" t="s">
        <v>346</v>
      </c>
      <c r="D368" s="117"/>
      <c r="E368" s="74">
        <v>460000</v>
      </c>
      <c r="F368" s="74">
        <v>360000</v>
      </c>
      <c r="G368" s="82">
        <v>360000</v>
      </c>
      <c r="H368" s="64"/>
      <c r="I368" s="65">
        <v>70</v>
      </c>
      <c r="J368" s="91">
        <v>9</v>
      </c>
      <c r="K368" s="91">
        <v>9</v>
      </c>
      <c r="L368" s="118">
        <v>0</v>
      </c>
      <c r="M368" s="117"/>
      <c r="N368" s="91">
        <v>0</v>
      </c>
    </row>
    <row r="369" spans="1:14" s="63" customFormat="1" x14ac:dyDescent="0.25">
      <c r="A369" s="123" t="s">
        <v>347</v>
      </c>
      <c r="B369" s="121"/>
      <c r="C369" s="116" t="s">
        <v>348</v>
      </c>
      <c r="D369" s="117"/>
      <c r="E369" s="74">
        <v>400000</v>
      </c>
      <c r="F369" s="74">
        <v>300000</v>
      </c>
      <c r="G369" s="83">
        <v>62000</v>
      </c>
      <c r="H369" s="64"/>
      <c r="I369" s="65">
        <v>75</v>
      </c>
      <c r="J369" s="91">
        <v>9</v>
      </c>
      <c r="K369" s="91">
        <v>9</v>
      </c>
      <c r="L369" s="118">
        <v>0</v>
      </c>
      <c r="M369" s="117"/>
      <c r="N369" s="91">
        <v>0</v>
      </c>
    </row>
    <row r="370" spans="1:14" s="63" customFormat="1" x14ac:dyDescent="0.25">
      <c r="A370" s="110" t="s">
        <v>17</v>
      </c>
      <c r="B370" s="111"/>
      <c r="C370" s="111"/>
      <c r="D370" s="111"/>
      <c r="E370" s="2">
        <v>0</v>
      </c>
      <c r="F370" s="2">
        <v>0</v>
      </c>
      <c r="G370" s="39">
        <v>0</v>
      </c>
      <c r="H370" s="67" t="s">
        <v>14</v>
      </c>
      <c r="I370" s="68" t="s">
        <v>14</v>
      </c>
      <c r="J370" s="69" t="s">
        <v>14</v>
      </c>
      <c r="K370" s="69" t="s">
        <v>14</v>
      </c>
      <c r="L370" s="98" t="s">
        <v>14</v>
      </c>
      <c r="M370" s="99"/>
      <c r="N370" s="138" t="s">
        <v>14</v>
      </c>
    </row>
    <row r="371" spans="1:14" s="63" customFormat="1" x14ac:dyDescent="0.25">
      <c r="A371" s="112" t="s">
        <v>18</v>
      </c>
      <c r="B371" s="113"/>
      <c r="C371" s="113"/>
      <c r="D371" s="113"/>
      <c r="E371" s="22">
        <f>SUM(E368:E369)</f>
        <v>860000</v>
      </c>
      <c r="F371" s="22">
        <f t="shared" ref="F371:G371" si="152">SUM(F368:F369)</f>
        <v>660000</v>
      </c>
      <c r="G371" s="43">
        <f t="shared" si="152"/>
        <v>422000</v>
      </c>
      <c r="H371" s="67" t="s">
        <v>14</v>
      </c>
      <c r="I371" s="69" t="s">
        <v>14</v>
      </c>
      <c r="J371" s="69" t="s">
        <v>14</v>
      </c>
      <c r="K371" s="69" t="s">
        <v>14</v>
      </c>
      <c r="L371" s="98" t="s">
        <v>14</v>
      </c>
      <c r="M371" s="99"/>
      <c r="N371" s="138" t="s">
        <v>14</v>
      </c>
    </row>
    <row r="372" spans="1:14" s="63" customFormat="1" x14ac:dyDescent="0.25">
      <c r="A372" s="114" t="s">
        <v>349</v>
      </c>
      <c r="B372" s="115"/>
      <c r="C372" s="115"/>
      <c r="D372" s="115"/>
      <c r="E372" s="6">
        <f>SUM(E370:E371)</f>
        <v>860000</v>
      </c>
      <c r="F372" s="6">
        <f t="shared" ref="F372:G372" si="153">SUM(F370:F371)</f>
        <v>660000</v>
      </c>
      <c r="G372" s="37">
        <f t="shared" si="153"/>
        <v>422000</v>
      </c>
      <c r="H372" s="67" t="s">
        <v>14</v>
      </c>
      <c r="I372" s="69" t="s">
        <v>14</v>
      </c>
      <c r="J372" s="69" t="s">
        <v>14</v>
      </c>
      <c r="K372" s="69" t="s">
        <v>14</v>
      </c>
      <c r="L372" s="98" t="s">
        <v>14</v>
      </c>
      <c r="M372" s="99"/>
      <c r="N372" s="138" t="s">
        <v>14</v>
      </c>
    </row>
    <row r="373" spans="1:14" s="63" customFormat="1" ht="17.100000000000001" customHeight="1" x14ac:dyDescent="0.25">
      <c r="A373" s="119" t="s">
        <v>350</v>
      </c>
      <c r="B373" s="120"/>
      <c r="C373" s="120"/>
      <c r="D373" s="120"/>
      <c r="E373" s="120"/>
      <c r="F373" s="120"/>
      <c r="G373" s="121"/>
      <c r="H373" s="120"/>
      <c r="I373" s="120"/>
      <c r="J373" s="120"/>
      <c r="K373" s="120"/>
      <c r="L373" s="120"/>
      <c r="M373" s="120"/>
      <c r="N373" s="122"/>
    </row>
    <row r="374" spans="1:14" s="63" customFormat="1" x14ac:dyDescent="0.25">
      <c r="A374" s="123" t="s">
        <v>351</v>
      </c>
      <c r="B374" s="121"/>
      <c r="C374" s="116" t="s">
        <v>352</v>
      </c>
      <c r="D374" s="117"/>
      <c r="E374" s="84">
        <v>39840</v>
      </c>
      <c r="F374" s="84">
        <v>25840</v>
      </c>
      <c r="G374" s="83">
        <v>25840</v>
      </c>
      <c r="H374" s="64">
        <v>69</v>
      </c>
      <c r="I374" s="65">
        <v>100</v>
      </c>
      <c r="J374" s="91">
        <v>9</v>
      </c>
      <c r="K374" s="91">
        <v>9</v>
      </c>
      <c r="L374" s="118">
        <v>0</v>
      </c>
      <c r="M374" s="117"/>
      <c r="N374" s="91">
        <v>0</v>
      </c>
    </row>
    <row r="375" spans="1:14" s="63" customFormat="1" x14ac:dyDescent="0.25">
      <c r="A375" s="110" t="s">
        <v>17</v>
      </c>
      <c r="B375" s="111"/>
      <c r="C375" s="111"/>
      <c r="D375" s="111"/>
      <c r="E375" s="7">
        <v>0</v>
      </c>
      <c r="F375" s="7">
        <v>0</v>
      </c>
      <c r="G375" s="39">
        <v>0</v>
      </c>
      <c r="H375" s="67" t="s">
        <v>14</v>
      </c>
      <c r="I375" s="68" t="s">
        <v>14</v>
      </c>
      <c r="J375" s="69" t="s">
        <v>14</v>
      </c>
      <c r="K375" s="69" t="s">
        <v>14</v>
      </c>
      <c r="L375" s="98" t="s">
        <v>14</v>
      </c>
      <c r="M375" s="99"/>
      <c r="N375" s="138" t="s">
        <v>14</v>
      </c>
    </row>
    <row r="376" spans="1:14" s="63" customFormat="1" x14ac:dyDescent="0.25">
      <c r="A376" s="112" t="s">
        <v>18</v>
      </c>
      <c r="B376" s="113"/>
      <c r="C376" s="113"/>
      <c r="D376" s="113"/>
      <c r="E376" s="78">
        <f>E374</f>
        <v>39840</v>
      </c>
      <c r="F376" s="78">
        <f t="shared" ref="F376:G376" si="154">F374</f>
        <v>25840</v>
      </c>
      <c r="G376" s="43">
        <f t="shared" si="154"/>
        <v>25840</v>
      </c>
      <c r="H376" s="67" t="s">
        <v>14</v>
      </c>
      <c r="I376" s="69" t="s">
        <v>14</v>
      </c>
      <c r="J376" s="69" t="s">
        <v>14</v>
      </c>
      <c r="K376" s="69" t="s">
        <v>14</v>
      </c>
      <c r="L376" s="98" t="s">
        <v>14</v>
      </c>
      <c r="M376" s="99"/>
      <c r="N376" s="138" t="s">
        <v>14</v>
      </c>
    </row>
    <row r="377" spans="1:14" s="63" customFormat="1" x14ac:dyDescent="0.25">
      <c r="A377" s="114" t="s">
        <v>353</v>
      </c>
      <c r="B377" s="115"/>
      <c r="C377" s="115"/>
      <c r="D377" s="115"/>
      <c r="E377" s="10">
        <f>SUM(E375:E376)</f>
        <v>39840</v>
      </c>
      <c r="F377" s="10">
        <f t="shared" ref="F377:G377" si="155">SUM(F375:F376)</f>
        <v>25840</v>
      </c>
      <c r="G377" s="37">
        <f t="shared" si="155"/>
        <v>25840</v>
      </c>
      <c r="H377" s="67" t="s">
        <v>14</v>
      </c>
      <c r="I377" s="69" t="s">
        <v>14</v>
      </c>
      <c r="J377" s="69" t="s">
        <v>14</v>
      </c>
      <c r="K377" s="69" t="s">
        <v>14</v>
      </c>
      <c r="L377" s="98" t="s">
        <v>14</v>
      </c>
      <c r="M377" s="99"/>
      <c r="N377" s="138" t="s">
        <v>14</v>
      </c>
    </row>
    <row r="378" spans="1:14" s="63" customFormat="1" ht="17.100000000000001" customHeight="1" x14ac:dyDescent="0.25">
      <c r="A378" s="119" t="s">
        <v>354</v>
      </c>
      <c r="B378" s="120"/>
      <c r="C378" s="120"/>
      <c r="D378" s="120"/>
      <c r="E378" s="121"/>
      <c r="F378" s="121"/>
      <c r="G378" s="128"/>
      <c r="H378" s="120"/>
      <c r="I378" s="120"/>
      <c r="J378" s="120"/>
      <c r="K378" s="120"/>
      <c r="L378" s="120"/>
      <c r="M378" s="120"/>
      <c r="N378" s="122"/>
    </row>
    <row r="379" spans="1:14" s="63" customFormat="1" x14ac:dyDescent="0.25">
      <c r="A379" s="123" t="s">
        <v>355</v>
      </c>
      <c r="B379" s="121"/>
      <c r="C379" s="116" t="s">
        <v>356</v>
      </c>
      <c r="D379" s="117"/>
      <c r="E379" s="8">
        <v>604968</v>
      </c>
      <c r="F379" s="9">
        <v>350000</v>
      </c>
      <c r="G379" s="29">
        <v>350000</v>
      </c>
      <c r="H379" s="64">
        <v>86</v>
      </c>
      <c r="I379" s="65">
        <v>105</v>
      </c>
      <c r="J379" s="91">
        <v>9</v>
      </c>
      <c r="K379" s="91">
        <v>9</v>
      </c>
      <c r="L379" s="118">
        <v>0</v>
      </c>
      <c r="M379" s="117"/>
      <c r="N379" s="91">
        <v>0</v>
      </c>
    </row>
    <row r="380" spans="1:14" s="63" customFormat="1" x14ac:dyDescent="0.25">
      <c r="A380" s="110" t="s">
        <v>17</v>
      </c>
      <c r="B380" s="111"/>
      <c r="C380" s="111"/>
      <c r="D380" s="111"/>
      <c r="E380" s="2">
        <f>E379</f>
        <v>604968</v>
      </c>
      <c r="F380" s="2">
        <f t="shared" ref="F380" si="156">F379</f>
        <v>350000</v>
      </c>
      <c r="G380" s="39">
        <v>350000</v>
      </c>
      <c r="H380" s="67" t="s">
        <v>14</v>
      </c>
      <c r="I380" s="68" t="s">
        <v>14</v>
      </c>
      <c r="J380" s="69" t="s">
        <v>14</v>
      </c>
      <c r="K380" s="69" t="s">
        <v>14</v>
      </c>
      <c r="L380" s="98" t="s">
        <v>14</v>
      </c>
      <c r="M380" s="99"/>
      <c r="N380" s="138" t="s">
        <v>14</v>
      </c>
    </row>
    <row r="381" spans="1:14" s="63" customFormat="1" x14ac:dyDescent="0.25">
      <c r="A381" s="112" t="s">
        <v>18</v>
      </c>
      <c r="B381" s="113"/>
      <c r="C381" s="113"/>
      <c r="D381" s="113"/>
      <c r="E381" s="22">
        <v>0</v>
      </c>
      <c r="F381" s="22">
        <v>0</v>
      </c>
      <c r="G381" s="43">
        <v>0</v>
      </c>
      <c r="H381" s="67" t="s">
        <v>14</v>
      </c>
      <c r="I381" s="69" t="s">
        <v>14</v>
      </c>
      <c r="J381" s="69" t="s">
        <v>14</v>
      </c>
      <c r="K381" s="69" t="s">
        <v>14</v>
      </c>
      <c r="L381" s="98" t="s">
        <v>14</v>
      </c>
      <c r="M381" s="99"/>
      <c r="N381" s="138" t="s">
        <v>14</v>
      </c>
    </row>
    <row r="382" spans="1:14" s="63" customFormat="1" x14ac:dyDescent="0.25">
      <c r="A382" s="114" t="s">
        <v>357</v>
      </c>
      <c r="B382" s="115"/>
      <c r="C382" s="115"/>
      <c r="D382" s="115"/>
      <c r="E382" s="6">
        <f>SUM(E380:E381)</f>
        <v>604968</v>
      </c>
      <c r="F382" s="6">
        <f t="shared" ref="F382:G382" si="157">SUM(F380:F381)</f>
        <v>350000</v>
      </c>
      <c r="G382" s="37">
        <f t="shared" si="157"/>
        <v>350000</v>
      </c>
      <c r="H382" s="67" t="s">
        <v>14</v>
      </c>
      <c r="I382" s="69" t="s">
        <v>14</v>
      </c>
      <c r="J382" s="69" t="s">
        <v>14</v>
      </c>
      <c r="K382" s="69" t="s">
        <v>14</v>
      </c>
      <c r="L382" s="98" t="s">
        <v>14</v>
      </c>
      <c r="M382" s="99"/>
      <c r="N382" s="138" t="s">
        <v>14</v>
      </c>
    </row>
    <row r="383" spans="1:14" s="63" customFormat="1" ht="17.100000000000001" customHeight="1" x14ac:dyDescent="0.25">
      <c r="A383" s="119" t="s">
        <v>358</v>
      </c>
      <c r="B383" s="120"/>
      <c r="C383" s="120"/>
      <c r="D383" s="120"/>
      <c r="E383" s="120"/>
      <c r="F383" s="120"/>
      <c r="G383" s="121"/>
      <c r="H383" s="120"/>
      <c r="I383" s="120"/>
      <c r="J383" s="120"/>
      <c r="K383" s="120"/>
      <c r="L383" s="120"/>
      <c r="M383" s="120"/>
      <c r="N383" s="122"/>
    </row>
    <row r="384" spans="1:14" s="63" customFormat="1" x14ac:dyDescent="0.25">
      <c r="A384" s="123" t="s">
        <v>359</v>
      </c>
      <c r="B384" s="121"/>
      <c r="C384" s="116" t="s">
        <v>360</v>
      </c>
      <c r="D384" s="117"/>
      <c r="E384" s="74">
        <v>1656000</v>
      </c>
      <c r="F384" s="74">
        <v>1056000</v>
      </c>
      <c r="G384" s="82">
        <v>1056000</v>
      </c>
      <c r="H384" s="64">
        <v>86</v>
      </c>
      <c r="I384" s="65">
        <v>110</v>
      </c>
      <c r="J384" s="91">
        <v>9</v>
      </c>
      <c r="K384" s="91">
        <v>9</v>
      </c>
      <c r="L384" s="118">
        <v>0</v>
      </c>
      <c r="M384" s="117"/>
      <c r="N384" s="91">
        <v>0</v>
      </c>
    </row>
    <row r="385" spans="1:14" s="63" customFormat="1" x14ac:dyDescent="0.25">
      <c r="A385" s="123" t="s">
        <v>361</v>
      </c>
      <c r="B385" s="121"/>
      <c r="C385" s="116" t="s">
        <v>362</v>
      </c>
      <c r="D385" s="117"/>
      <c r="E385" s="74">
        <v>59350</v>
      </c>
      <c r="F385" s="74">
        <v>51760</v>
      </c>
      <c r="G385" s="82">
        <v>51760</v>
      </c>
      <c r="H385" s="64">
        <v>86</v>
      </c>
      <c r="I385" s="65">
        <v>100</v>
      </c>
      <c r="J385" s="91">
        <v>9</v>
      </c>
      <c r="K385" s="91">
        <v>9</v>
      </c>
      <c r="L385" s="118">
        <v>0</v>
      </c>
      <c r="M385" s="117"/>
      <c r="N385" s="91">
        <v>0</v>
      </c>
    </row>
    <row r="386" spans="1:14" s="63" customFormat="1" x14ac:dyDescent="0.25">
      <c r="A386" s="123" t="s">
        <v>363</v>
      </c>
      <c r="B386" s="121"/>
      <c r="C386" s="116" t="s">
        <v>364</v>
      </c>
      <c r="D386" s="117"/>
      <c r="E386" s="16">
        <v>929000</v>
      </c>
      <c r="F386" s="16">
        <v>550000</v>
      </c>
      <c r="G386" s="40">
        <v>550000</v>
      </c>
      <c r="H386" s="64">
        <v>86</v>
      </c>
      <c r="I386" s="65">
        <v>105</v>
      </c>
      <c r="J386" s="91">
        <v>9</v>
      </c>
      <c r="K386" s="91">
        <v>9</v>
      </c>
      <c r="L386" s="118">
        <v>0</v>
      </c>
      <c r="M386" s="117"/>
      <c r="N386" s="91">
        <v>0</v>
      </c>
    </row>
    <row r="387" spans="1:14" s="63" customFormat="1" x14ac:dyDescent="0.25">
      <c r="A387" s="110" t="s">
        <v>17</v>
      </c>
      <c r="B387" s="111"/>
      <c r="C387" s="111"/>
      <c r="D387" s="111"/>
      <c r="E387" s="7">
        <f>E386</f>
        <v>929000</v>
      </c>
      <c r="F387" s="7">
        <f t="shared" ref="F387:G387" si="158">F386</f>
        <v>550000</v>
      </c>
      <c r="G387" s="39">
        <f t="shared" si="158"/>
        <v>550000</v>
      </c>
      <c r="H387" s="67" t="s">
        <v>14</v>
      </c>
      <c r="I387" s="68" t="s">
        <v>14</v>
      </c>
      <c r="J387" s="69" t="s">
        <v>14</v>
      </c>
      <c r="K387" s="69" t="s">
        <v>14</v>
      </c>
      <c r="L387" s="98" t="s">
        <v>14</v>
      </c>
      <c r="M387" s="99"/>
      <c r="N387" s="138"/>
    </row>
    <row r="388" spans="1:14" s="63" customFormat="1" x14ac:dyDescent="0.25">
      <c r="A388" s="112" t="s">
        <v>18</v>
      </c>
      <c r="B388" s="113"/>
      <c r="C388" s="113"/>
      <c r="D388" s="113"/>
      <c r="E388" s="78">
        <f>E384+E385</f>
        <v>1715350</v>
      </c>
      <c r="F388" s="78">
        <f t="shared" ref="F388:G388" si="159">F384+F385</f>
        <v>1107760</v>
      </c>
      <c r="G388" s="43">
        <f t="shared" si="159"/>
        <v>1107760</v>
      </c>
      <c r="H388" s="67" t="s">
        <v>14</v>
      </c>
      <c r="I388" s="69" t="s">
        <v>14</v>
      </c>
      <c r="J388" s="69" t="s">
        <v>14</v>
      </c>
      <c r="K388" s="69" t="s">
        <v>14</v>
      </c>
      <c r="L388" s="98" t="s">
        <v>14</v>
      </c>
      <c r="M388" s="99"/>
      <c r="N388" s="138" t="s">
        <v>14</v>
      </c>
    </row>
    <row r="389" spans="1:14" s="63" customFormat="1" x14ac:dyDescent="0.25">
      <c r="A389" s="114" t="s">
        <v>365</v>
      </c>
      <c r="B389" s="115"/>
      <c r="C389" s="115"/>
      <c r="D389" s="115"/>
      <c r="E389" s="10">
        <f>SUM(E387:E388)</f>
        <v>2644350</v>
      </c>
      <c r="F389" s="10">
        <f t="shared" ref="F389:G389" si="160">SUM(F387:F388)</f>
        <v>1657760</v>
      </c>
      <c r="G389" s="37">
        <f t="shared" si="160"/>
        <v>1657760</v>
      </c>
      <c r="H389" s="67" t="s">
        <v>14</v>
      </c>
      <c r="I389" s="69" t="s">
        <v>14</v>
      </c>
      <c r="J389" s="69" t="s">
        <v>14</v>
      </c>
      <c r="K389" s="69" t="s">
        <v>14</v>
      </c>
      <c r="L389" s="98" t="s">
        <v>14</v>
      </c>
      <c r="M389" s="99"/>
      <c r="N389" s="138" t="s">
        <v>14</v>
      </c>
    </row>
    <row r="390" spans="1:14" s="63" customFormat="1" ht="17.100000000000001" customHeight="1" x14ac:dyDescent="0.25">
      <c r="A390" s="119" t="s">
        <v>366</v>
      </c>
      <c r="B390" s="120"/>
      <c r="C390" s="120"/>
      <c r="D390" s="120"/>
      <c r="E390" s="121"/>
      <c r="F390" s="121"/>
      <c r="G390" s="121"/>
      <c r="H390" s="120"/>
      <c r="I390" s="120"/>
      <c r="J390" s="120"/>
      <c r="K390" s="120"/>
      <c r="L390" s="120"/>
      <c r="M390" s="120"/>
      <c r="N390" s="122"/>
    </row>
    <row r="391" spans="1:14" s="63" customFormat="1" x14ac:dyDescent="0.25">
      <c r="A391" s="123" t="s">
        <v>367</v>
      </c>
      <c r="B391" s="121"/>
      <c r="C391" s="116" t="s">
        <v>368</v>
      </c>
      <c r="D391" s="117"/>
      <c r="E391" s="70">
        <v>742464</v>
      </c>
      <c r="F391" s="70">
        <v>564000</v>
      </c>
      <c r="G391" s="77">
        <v>564000</v>
      </c>
      <c r="H391" s="64">
        <v>73.5</v>
      </c>
      <c r="I391" s="65">
        <v>90</v>
      </c>
      <c r="J391" s="91">
        <v>9</v>
      </c>
      <c r="K391" s="91">
        <v>9</v>
      </c>
      <c r="L391" s="118">
        <v>0</v>
      </c>
      <c r="M391" s="117"/>
      <c r="N391" s="91">
        <v>0</v>
      </c>
    </row>
    <row r="392" spans="1:14" s="63" customFormat="1" x14ac:dyDescent="0.25">
      <c r="A392" s="123" t="s">
        <v>369</v>
      </c>
      <c r="B392" s="121"/>
      <c r="C392" s="116" t="s">
        <v>370</v>
      </c>
      <c r="D392" s="117"/>
      <c r="E392" s="70">
        <v>53500</v>
      </c>
      <c r="F392" s="70">
        <v>48000</v>
      </c>
      <c r="G392" s="77">
        <v>0</v>
      </c>
      <c r="H392" s="64">
        <v>0</v>
      </c>
      <c r="I392" s="65" t="s">
        <v>14</v>
      </c>
      <c r="J392" s="91">
        <v>9</v>
      </c>
      <c r="K392" s="91">
        <v>9</v>
      </c>
      <c r="L392" s="118">
        <v>0</v>
      </c>
      <c r="M392" s="117"/>
      <c r="N392" s="91">
        <v>0</v>
      </c>
    </row>
    <row r="393" spans="1:14" s="63" customFormat="1" x14ac:dyDescent="0.25">
      <c r="A393" s="123" t="s">
        <v>371</v>
      </c>
      <c r="B393" s="121"/>
      <c r="C393" s="116" t="s">
        <v>372</v>
      </c>
      <c r="D393" s="117"/>
      <c r="E393" s="17">
        <v>249800</v>
      </c>
      <c r="F393" s="17">
        <v>224820</v>
      </c>
      <c r="G393" s="42">
        <v>224820</v>
      </c>
      <c r="H393" s="64">
        <v>63</v>
      </c>
      <c r="I393" s="65">
        <v>90</v>
      </c>
      <c r="J393" s="91">
        <v>9</v>
      </c>
      <c r="K393" s="91">
        <v>9</v>
      </c>
      <c r="L393" s="118">
        <v>0</v>
      </c>
      <c r="M393" s="117"/>
      <c r="N393" s="91">
        <v>0</v>
      </c>
    </row>
    <row r="394" spans="1:14" s="63" customFormat="1" x14ac:dyDescent="0.25">
      <c r="A394" s="110" t="s">
        <v>17</v>
      </c>
      <c r="B394" s="111"/>
      <c r="C394" s="111"/>
      <c r="D394" s="111"/>
      <c r="E394" s="7">
        <f>E393</f>
        <v>249800</v>
      </c>
      <c r="F394" s="7">
        <f t="shared" ref="F394:G394" si="161">F393</f>
        <v>224820</v>
      </c>
      <c r="G394" s="39">
        <f t="shared" si="161"/>
        <v>224820</v>
      </c>
      <c r="H394" s="67" t="s">
        <v>14</v>
      </c>
      <c r="I394" s="68" t="s">
        <v>14</v>
      </c>
      <c r="J394" s="69" t="s">
        <v>14</v>
      </c>
      <c r="K394" s="69" t="s">
        <v>14</v>
      </c>
      <c r="L394" s="98" t="s">
        <v>14</v>
      </c>
      <c r="M394" s="99"/>
      <c r="N394" s="138" t="s">
        <v>14</v>
      </c>
    </row>
    <row r="395" spans="1:14" s="63" customFormat="1" x14ac:dyDescent="0.25">
      <c r="A395" s="112" t="s">
        <v>18</v>
      </c>
      <c r="B395" s="113"/>
      <c r="C395" s="113"/>
      <c r="D395" s="113"/>
      <c r="E395" s="78">
        <f>E391+E392</f>
        <v>795964</v>
      </c>
      <c r="F395" s="78">
        <f t="shared" ref="F395:G395" si="162">F391+F392</f>
        <v>612000</v>
      </c>
      <c r="G395" s="43">
        <f t="shared" si="162"/>
        <v>564000</v>
      </c>
      <c r="H395" s="67" t="s">
        <v>14</v>
      </c>
      <c r="I395" s="69" t="s">
        <v>14</v>
      </c>
      <c r="J395" s="69" t="s">
        <v>14</v>
      </c>
      <c r="K395" s="69" t="s">
        <v>14</v>
      </c>
      <c r="L395" s="98" t="s">
        <v>14</v>
      </c>
      <c r="M395" s="99"/>
      <c r="N395" s="138" t="s">
        <v>14</v>
      </c>
    </row>
    <row r="396" spans="1:14" s="63" customFormat="1" x14ac:dyDescent="0.25">
      <c r="A396" s="114" t="s">
        <v>373</v>
      </c>
      <c r="B396" s="115"/>
      <c r="C396" s="115"/>
      <c r="D396" s="115"/>
      <c r="E396" s="10">
        <f>SUM(E394:E395)</f>
        <v>1045764</v>
      </c>
      <c r="F396" s="10">
        <f t="shared" ref="F396:G396" si="163">SUM(F394:F395)</f>
        <v>836820</v>
      </c>
      <c r="G396" s="37">
        <f t="shared" si="163"/>
        <v>788820</v>
      </c>
      <c r="H396" s="67" t="s">
        <v>14</v>
      </c>
      <c r="I396" s="69" t="s">
        <v>14</v>
      </c>
      <c r="J396" s="69" t="s">
        <v>14</v>
      </c>
      <c r="K396" s="69" t="s">
        <v>14</v>
      </c>
      <c r="L396" s="98" t="s">
        <v>14</v>
      </c>
      <c r="M396" s="99"/>
      <c r="N396" s="138" t="s">
        <v>14</v>
      </c>
    </row>
    <row r="397" spans="1:14" s="63" customFormat="1" ht="17.100000000000001" customHeight="1" x14ac:dyDescent="0.25">
      <c r="A397" s="119" t="s">
        <v>374</v>
      </c>
      <c r="B397" s="120"/>
      <c r="C397" s="120"/>
      <c r="D397" s="120"/>
      <c r="E397" s="121"/>
      <c r="F397" s="121"/>
      <c r="G397" s="121"/>
      <c r="H397" s="120"/>
      <c r="I397" s="120"/>
      <c r="J397" s="120"/>
      <c r="K397" s="120"/>
      <c r="L397" s="120"/>
      <c r="M397" s="120"/>
      <c r="N397" s="122"/>
    </row>
    <row r="398" spans="1:14" s="63" customFormat="1" x14ac:dyDescent="0.25">
      <c r="A398" s="123" t="s">
        <v>375</v>
      </c>
      <c r="B398" s="121"/>
      <c r="C398" s="116" t="s">
        <v>376</v>
      </c>
      <c r="D398" s="117"/>
      <c r="E398" s="74">
        <v>642900</v>
      </c>
      <c r="F398" s="74">
        <v>578400</v>
      </c>
      <c r="G398" s="82">
        <v>578400</v>
      </c>
      <c r="H398" s="64">
        <v>68.5</v>
      </c>
      <c r="I398" s="65">
        <v>95</v>
      </c>
      <c r="J398" s="91">
        <v>9</v>
      </c>
      <c r="K398" s="91">
        <v>9</v>
      </c>
      <c r="L398" s="118">
        <v>0</v>
      </c>
      <c r="M398" s="117"/>
      <c r="N398" s="91">
        <v>0</v>
      </c>
    </row>
    <row r="399" spans="1:14" s="63" customFormat="1" x14ac:dyDescent="0.25">
      <c r="A399" s="123" t="s">
        <v>377</v>
      </c>
      <c r="B399" s="121"/>
      <c r="C399" s="116" t="s">
        <v>378</v>
      </c>
      <c r="D399" s="117"/>
      <c r="E399" s="8">
        <v>60130</v>
      </c>
      <c r="F399" s="8">
        <v>54110</v>
      </c>
      <c r="G399" s="50">
        <v>54110</v>
      </c>
      <c r="H399" s="64">
        <v>65</v>
      </c>
      <c r="I399" s="65">
        <v>85</v>
      </c>
      <c r="J399" s="91">
        <v>9</v>
      </c>
      <c r="K399" s="91">
        <v>9</v>
      </c>
      <c r="L399" s="118">
        <v>0</v>
      </c>
      <c r="M399" s="117"/>
      <c r="N399" s="91">
        <v>0</v>
      </c>
    </row>
    <row r="400" spans="1:14" s="63" customFormat="1" x14ac:dyDescent="0.25">
      <c r="A400" s="123" t="s">
        <v>379</v>
      </c>
      <c r="B400" s="121"/>
      <c r="C400" s="116" t="s">
        <v>380</v>
      </c>
      <c r="D400" s="117"/>
      <c r="E400" s="84">
        <v>40000</v>
      </c>
      <c r="F400" s="84">
        <v>35000</v>
      </c>
      <c r="G400" s="83">
        <v>35000</v>
      </c>
      <c r="H400" s="64">
        <v>67</v>
      </c>
      <c r="I400" s="65">
        <v>85</v>
      </c>
      <c r="J400" s="91">
        <v>9</v>
      </c>
      <c r="K400" s="91">
        <v>9</v>
      </c>
      <c r="L400" s="118">
        <v>0</v>
      </c>
      <c r="M400" s="117"/>
      <c r="N400" s="91">
        <v>0</v>
      </c>
    </row>
    <row r="401" spans="1:14" s="63" customFormat="1" x14ac:dyDescent="0.25">
      <c r="A401" s="110" t="s">
        <v>17</v>
      </c>
      <c r="B401" s="111"/>
      <c r="C401" s="111"/>
      <c r="D401" s="111"/>
      <c r="E401" s="7">
        <f>E399</f>
        <v>60130</v>
      </c>
      <c r="F401" s="7">
        <f t="shared" ref="F401:G401" si="164">F399</f>
        <v>54110</v>
      </c>
      <c r="G401" s="39">
        <f t="shared" si="164"/>
        <v>54110</v>
      </c>
      <c r="H401" s="67" t="s">
        <v>14</v>
      </c>
      <c r="I401" s="68" t="s">
        <v>14</v>
      </c>
      <c r="J401" s="69" t="s">
        <v>14</v>
      </c>
      <c r="K401" s="69" t="s">
        <v>14</v>
      </c>
      <c r="L401" s="98" t="s">
        <v>14</v>
      </c>
      <c r="M401" s="99"/>
      <c r="N401" s="138" t="s">
        <v>14</v>
      </c>
    </row>
    <row r="402" spans="1:14" s="63" customFormat="1" x14ac:dyDescent="0.25">
      <c r="A402" s="112" t="s">
        <v>18</v>
      </c>
      <c r="B402" s="113"/>
      <c r="C402" s="113"/>
      <c r="D402" s="113"/>
      <c r="E402" s="78">
        <f>E398+E400</f>
        <v>682900</v>
      </c>
      <c r="F402" s="78">
        <f t="shared" ref="F402:G402" si="165">F398+F400</f>
        <v>613400</v>
      </c>
      <c r="G402" s="43">
        <f t="shared" si="165"/>
        <v>613400</v>
      </c>
      <c r="H402" s="67" t="s">
        <v>14</v>
      </c>
      <c r="I402" s="69" t="s">
        <v>14</v>
      </c>
      <c r="J402" s="69" t="s">
        <v>14</v>
      </c>
      <c r="K402" s="69" t="s">
        <v>14</v>
      </c>
      <c r="L402" s="98" t="s">
        <v>14</v>
      </c>
      <c r="M402" s="99"/>
      <c r="N402" s="138" t="s">
        <v>14</v>
      </c>
    </row>
    <row r="403" spans="1:14" s="63" customFormat="1" x14ac:dyDescent="0.25">
      <c r="A403" s="114" t="s">
        <v>381</v>
      </c>
      <c r="B403" s="115"/>
      <c r="C403" s="115"/>
      <c r="D403" s="115"/>
      <c r="E403" s="10">
        <f>SUM(E401:E402)</f>
        <v>743030</v>
      </c>
      <c r="F403" s="10">
        <f t="shared" ref="F403:G403" si="166">SUM(F401:F402)</f>
        <v>667510</v>
      </c>
      <c r="G403" s="37">
        <f t="shared" si="166"/>
        <v>667510</v>
      </c>
      <c r="H403" s="67" t="s">
        <v>14</v>
      </c>
      <c r="I403" s="69" t="s">
        <v>14</v>
      </c>
      <c r="J403" s="69" t="s">
        <v>14</v>
      </c>
      <c r="K403" s="69" t="s">
        <v>14</v>
      </c>
      <c r="L403" s="98" t="s">
        <v>14</v>
      </c>
      <c r="M403" s="99"/>
      <c r="N403" s="138" t="s">
        <v>14</v>
      </c>
    </row>
    <row r="404" spans="1:14" s="63" customFormat="1" ht="17.100000000000001" customHeight="1" x14ac:dyDescent="0.25">
      <c r="A404" s="119" t="s">
        <v>382</v>
      </c>
      <c r="B404" s="120"/>
      <c r="C404" s="120"/>
      <c r="D404" s="120"/>
      <c r="E404" s="121"/>
      <c r="F404" s="121"/>
      <c r="G404" s="121"/>
      <c r="H404" s="120"/>
      <c r="I404" s="120"/>
      <c r="J404" s="120"/>
      <c r="K404" s="120"/>
      <c r="L404" s="120"/>
      <c r="M404" s="120"/>
      <c r="N404" s="122"/>
    </row>
    <row r="405" spans="1:14" s="63" customFormat="1" x14ac:dyDescent="0.25">
      <c r="A405" s="123" t="s">
        <v>383</v>
      </c>
      <c r="B405" s="121"/>
      <c r="C405" s="116" t="s">
        <v>384</v>
      </c>
      <c r="D405" s="117"/>
      <c r="E405" s="17">
        <v>500000</v>
      </c>
      <c r="F405" s="17">
        <v>350000</v>
      </c>
      <c r="G405" s="42">
        <v>350000</v>
      </c>
      <c r="H405" s="64">
        <v>75</v>
      </c>
      <c r="I405" s="65">
        <v>80</v>
      </c>
      <c r="J405" s="91">
        <v>9</v>
      </c>
      <c r="K405" s="91">
        <v>9</v>
      </c>
      <c r="L405" s="118">
        <v>0</v>
      </c>
      <c r="M405" s="117"/>
      <c r="N405" s="91">
        <v>0</v>
      </c>
    </row>
    <row r="406" spans="1:14" s="63" customFormat="1" x14ac:dyDescent="0.25">
      <c r="A406" s="110" t="s">
        <v>17</v>
      </c>
      <c r="B406" s="111"/>
      <c r="C406" s="111"/>
      <c r="D406" s="111"/>
      <c r="E406" s="7">
        <f>E405</f>
        <v>500000</v>
      </c>
      <c r="F406" s="7">
        <f t="shared" ref="F406" si="167">F405</f>
        <v>350000</v>
      </c>
      <c r="G406" s="39">
        <v>350000</v>
      </c>
      <c r="H406" s="67" t="s">
        <v>14</v>
      </c>
      <c r="I406" s="68" t="s">
        <v>14</v>
      </c>
      <c r="J406" s="69" t="s">
        <v>14</v>
      </c>
      <c r="K406" s="69" t="s">
        <v>14</v>
      </c>
      <c r="L406" s="98" t="s">
        <v>14</v>
      </c>
      <c r="M406" s="99"/>
      <c r="N406" s="138" t="s">
        <v>14</v>
      </c>
    </row>
    <row r="407" spans="1:14" s="63" customFormat="1" x14ac:dyDescent="0.25">
      <c r="A407" s="112" t="s">
        <v>18</v>
      </c>
      <c r="B407" s="113"/>
      <c r="C407" s="113"/>
      <c r="D407" s="113"/>
      <c r="E407" s="78">
        <v>0</v>
      </c>
      <c r="F407" s="78">
        <v>0</v>
      </c>
      <c r="G407" s="43">
        <v>0</v>
      </c>
      <c r="H407" s="67" t="s">
        <v>14</v>
      </c>
      <c r="I407" s="69" t="s">
        <v>14</v>
      </c>
      <c r="J407" s="69" t="s">
        <v>14</v>
      </c>
      <c r="K407" s="69" t="s">
        <v>14</v>
      </c>
      <c r="L407" s="98" t="s">
        <v>14</v>
      </c>
      <c r="M407" s="99"/>
      <c r="N407" s="138" t="s">
        <v>14</v>
      </c>
    </row>
    <row r="408" spans="1:14" s="63" customFormat="1" x14ac:dyDescent="0.25">
      <c r="A408" s="114" t="s">
        <v>385</v>
      </c>
      <c r="B408" s="115"/>
      <c r="C408" s="115"/>
      <c r="D408" s="115"/>
      <c r="E408" s="10">
        <f>SUM(E406:E407)</f>
        <v>500000</v>
      </c>
      <c r="F408" s="10">
        <f t="shared" ref="F408:G408" si="168">SUM(F406:F407)</f>
        <v>350000</v>
      </c>
      <c r="G408" s="37">
        <f t="shared" si="168"/>
        <v>350000</v>
      </c>
      <c r="H408" s="67" t="s">
        <v>14</v>
      </c>
      <c r="I408" s="69" t="s">
        <v>14</v>
      </c>
      <c r="J408" s="69" t="s">
        <v>14</v>
      </c>
      <c r="K408" s="69" t="s">
        <v>14</v>
      </c>
      <c r="L408" s="98" t="s">
        <v>14</v>
      </c>
      <c r="M408" s="99"/>
      <c r="N408" s="138" t="s">
        <v>14</v>
      </c>
    </row>
    <row r="409" spans="1:14" s="63" customFormat="1" ht="17.100000000000001" customHeight="1" x14ac:dyDescent="0.25">
      <c r="A409" s="119" t="s">
        <v>386</v>
      </c>
      <c r="B409" s="120"/>
      <c r="C409" s="120"/>
      <c r="D409" s="120"/>
      <c r="E409" s="121"/>
      <c r="F409" s="121"/>
      <c r="G409" s="121"/>
      <c r="H409" s="120"/>
      <c r="I409" s="120"/>
      <c r="J409" s="120"/>
      <c r="K409" s="120"/>
      <c r="L409" s="120"/>
      <c r="M409" s="120"/>
      <c r="N409" s="122"/>
    </row>
    <row r="410" spans="1:14" s="63" customFormat="1" x14ac:dyDescent="0.25">
      <c r="A410" s="123" t="s">
        <v>387</v>
      </c>
      <c r="B410" s="121"/>
      <c r="C410" s="116" t="s">
        <v>388</v>
      </c>
      <c r="D410" s="117"/>
      <c r="E410" s="16">
        <v>365000</v>
      </c>
      <c r="F410" s="16">
        <v>328000</v>
      </c>
      <c r="G410" s="40">
        <v>328000</v>
      </c>
      <c r="H410" s="64">
        <v>63</v>
      </c>
      <c r="I410" s="65">
        <v>80</v>
      </c>
      <c r="J410" s="91">
        <v>9</v>
      </c>
      <c r="K410" s="91">
        <v>9</v>
      </c>
      <c r="L410" s="118">
        <v>0</v>
      </c>
      <c r="M410" s="117"/>
      <c r="N410" s="91">
        <v>0</v>
      </c>
    </row>
    <row r="411" spans="1:14" s="63" customFormat="1" x14ac:dyDescent="0.25">
      <c r="A411" s="110" t="s">
        <v>17</v>
      </c>
      <c r="B411" s="111"/>
      <c r="C411" s="111"/>
      <c r="D411" s="111"/>
      <c r="E411" s="7">
        <f>E410</f>
        <v>365000</v>
      </c>
      <c r="F411" s="7">
        <f t="shared" ref="F411" si="169">F410</f>
        <v>328000</v>
      </c>
      <c r="G411" s="39">
        <v>328000</v>
      </c>
      <c r="H411" s="67" t="s">
        <v>14</v>
      </c>
      <c r="I411" s="68" t="s">
        <v>14</v>
      </c>
      <c r="J411" s="69" t="s">
        <v>14</v>
      </c>
      <c r="K411" s="69" t="s">
        <v>14</v>
      </c>
      <c r="L411" s="98" t="s">
        <v>14</v>
      </c>
      <c r="M411" s="99"/>
      <c r="N411" s="138" t="s">
        <v>14</v>
      </c>
    </row>
    <row r="412" spans="1:14" s="63" customFormat="1" x14ac:dyDescent="0.25">
      <c r="A412" s="112" t="s">
        <v>18</v>
      </c>
      <c r="B412" s="113"/>
      <c r="C412" s="113"/>
      <c r="D412" s="113"/>
      <c r="E412" s="78">
        <v>0</v>
      </c>
      <c r="F412" s="78">
        <v>0</v>
      </c>
      <c r="G412" s="43">
        <v>0</v>
      </c>
      <c r="H412" s="67" t="s">
        <v>14</v>
      </c>
      <c r="I412" s="69" t="s">
        <v>14</v>
      </c>
      <c r="J412" s="69" t="s">
        <v>14</v>
      </c>
      <c r="K412" s="69" t="s">
        <v>14</v>
      </c>
      <c r="L412" s="98" t="s">
        <v>14</v>
      </c>
      <c r="M412" s="99"/>
      <c r="N412" s="138" t="s">
        <v>14</v>
      </c>
    </row>
    <row r="413" spans="1:14" s="63" customFormat="1" x14ac:dyDescent="0.25">
      <c r="A413" s="114" t="s">
        <v>389</v>
      </c>
      <c r="B413" s="115"/>
      <c r="C413" s="115"/>
      <c r="D413" s="115"/>
      <c r="E413" s="10">
        <f>SUM(E411:E412)</f>
        <v>365000</v>
      </c>
      <c r="F413" s="10">
        <f t="shared" ref="F413:G413" si="170">SUM(F411:F412)</f>
        <v>328000</v>
      </c>
      <c r="G413" s="37">
        <f t="shared" si="170"/>
        <v>328000</v>
      </c>
      <c r="H413" s="67" t="s">
        <v>14</v>
      </c>
      <c r="I413" s="69" t="s">
        <v>14</v>
      </c>
      <c r="J413" s="69" t="s">
        <v>14</v>
      </c>
      <c r="K413" s="69" t="s">
        <v>14</v>
      </c>
      <c r="L413" s="98" t="s">
        <v>14</v>
      </c>
      <c r="M413" s="99"/>
      <c r="N413" s="138" t="s">
        <v>14</v>
      </c>
    </row>
    <row r="414" spans="1:14" s="63" customFormat="1" ht="17.100000000000001" customHeight="1" x14ac:dyDescent="0.25">
      <c r="A414" s="119" t="s">
        <v>390</v>
      </c>
      <c r="B414" s="120"/>
      <c r="C414" s="120"/>
      <c r="D414" s="120"/>
      <c r="E414" s="121"/>
      <c r="F414" s="121"/>
      <c r="G414" s="121"/>
      <c r="H414" s="120"/>
      <c r="I414" s="120"/>
      <c r="J414" s="120"/>
      <c r="K414" s="120"/>
      <c r="L414" s="120"/>
      <c r="M414" s="120"/>
      <c r="N414" s="122"/>
    </row>
    <row r="415" spans="1:14" s="63" customFormat="1" x14ac:dyDescent="0.25">
      <c r="A415" s="123" t="s">
        <v>391</v>
      </c>
      <c r="B415" s="121"/>
      <c r="C415" s="116" t="s">
        <v>392</v>
      </c>
      <c r="D415" s="117"/>
      <c r="E415" s="70">
        <v>238900</v>
      </c>
      <c r="F415" s="70">
        <v>139000</v>
      </c>
      <c r="G415" s="77">
        <v>0</v>
      </c>
      <c r="H415" s="64"/>
      <c r="I415" s="65" t="s">
        <v>14</v>
      </c>
      <c r="J415" s="91">
        <v>9</v>
      </c>
      <c r="K415" s="91">
        <v>9</v>
      </c>
      <c r="L415" s="118">
        <v>0</v>
      </c>
      <c r="M415" s="117"/>
      <c r="N415" s="91">
        <v>0</v>
      </c>
    </row>
    <row r="416" spans="1:14" s="63" customFormat="1" x14ac:dyDescent="0.25">
      <c r="A416" s="123" t="s">
        <v>393</v>
      </c>
      <c r="B416" s="121"/>
      <c r="C416" s="116" t="s">
        <v>394</v>
      </c>
      <c r="D416" s="117"/>
      <c r="E416" s="79">
        <v>147050</v>
      </c>
      <c r="F416" s="79">
        <v>100000</v>
      </c>
      <c r="G416" s="71">
        <v>0</v>
      </c>
      <c r="H416" s="64"/>
      <c r="I416" s="65" t="s">
        <v>14</v>
      </c>
      <c r="J416" s="91">
        <v>9</v>
      </c>
      <c r="K416" s="91">
        <v>9</v>
      </c>
      <c r="L416" s="118">
        <v>0</v>
      </c>
      <c r="M416" s="117"/>
      <c r="N416" s="91">
        <v>0</v>
      </c>
    </row>
    <row r="417" spans="1:14" s="63" customFormat="1" x14ac:dyDescent="0.25">
      <c r="A417" s="110" t="s">
        <v>17</v>
      </c>
      <c r="B417" s="111"/>
      <c r="C417" s="111"/>
      <c r="D417" s="111"/>
      <c r="E417" s="7">
        <v>0</v>
      </c>
      <c r="F417" s="7">
        <v>0</v>
      </c>
      <c r="G417" s="39">
        <v>0</v>
      </c>
      <c r="H417" s="67" t="s">
        <v>14</v>
      </c>
      <c r="I417" s="68" t="s">
        <v>14</v>
      </c>
      <c r="J417" s="69" t="s">
        <v>14</v>
      </c>
      <c r="K417" s="69" t="s">
        <v>14</v>
      </c>
      <c r="L417" s="98" t="s">
        <v>14</v>
      </c>
      <c r="M417" s="99"/>
      <c r="N417" s="138" t="s">
        <v>14</v>
      </c>
    </row>
    <row r="418" spans="1:14" s="63" customFormat="1" x14ac:dyDescent="0.25">
      <c r="A418" s="126" t="s">
        <v>18</v>
      </c>
      <c r="B418" s="127"/>
      <c r="C418" s="127"/>
      <c r="D418" s="127"/>
      <c r="E418" s="28">
        <f>E415+E416</f>
        <v>385950</v>
      </c>
      <c r="F418" s="28">
        <f t="shared" ref="F418:G418" si="171">F415+F416</f>
        <v>239000</v>
      </c>
      <c r="G418" s="51">
        <f t="shared" si="171"/>
        <v>0</v>
      </c>
      <c r="H418" s="67" t="s">
        <v>14</v>
      </c>
      <c r="I418" s="69" t="s">
        <v>14</v>
      </c>
      <c r="J418" s="69" t="s">
        <v>14</v>
      </c>
      <c r="K418" s="69" t="s">
        <v>14</v>
      </c>
      <c r="L418" s="98" t="s">
        <v>14</v>
      </c>
      <c r="M418" s="99"/>
      <c r="N418" s="138" t="s">
        <v>14</v>
      </c>
    </row>
    <row r="419" spans="1:14" s="63" customFormat="1" x14ac:dyDescent="0.25">
      <c r="A419" s="114" t="s">
        <v>395</v>
      </c>
      <c r="B419" s="115"/>
      <c r="C419" s="115"/>
      <c r="D419" s="115"/>
      <c r="E419" s="10">
        <f>SUM(E417:E418)</f>
        <v>385950</v>
      </c>
      <c r="F419" s="10">
        <f t="shared" ref="F419:G419" si="172">SUM(F417:F418)</f>
        <v>239000</v>
      </c>
      <c r="G419" s="37">
        <f t="shared" si="172"/>
        <v>0</v>
      </c>
      <c r="H419" s="67" t="s">
        <v>14</v>
      </c>
      <c r="I419" s="69" t="s">
        <v>14</v>
      </c>
      <c r="J419" s="69" t="s">
        <v>14</v>
      </c>
      <c r="K419" s="69" t="s">
        <v>14</v>
      </c>
      <c r="L419" s="98" t="s">
        <v>14</v>
      </c>
      <c r="M419" s="99"/>
      <c r="N419" s="138" t="s">
        <v>14</v>
      </c>
    </row>
    <row r="420" spans="1:14" s="63" customFormat="1" ht="17.100000000000001" customHeight="1" x14ac:dyDescent="0.25">
      <c r="A420" s="119" t="s">
        <v>396</v>
      </c>
      <c r="B420" s="120"/>
      <c r="C420" s="120"/>
      <c r="D420" s="120"/>
      <c r="E420" s="121"/>
      <c r="F420" s="121"/>
      <c r="G420" s="121"/>
      <c r="H420" s="120"/>
      <c r="I420" s="120"/>
      <c r="J420" s="120"/>
      <c r="K420" s="120"/>
      <c r="L420" s="120"/>
      <c r="M420" s="120"/>
      <c r="N420" s="122"/>
    </row>
    <row r="421" spans="1:14" s="63" customFormat="1" x14ac:dyDescent="0.25">
      <c r="A421" s="123" t="s">
        <v>397</v>
      </c>
      <c r="B421" s="121"/>
      <c r="C421" s="116" t="s">
        <v>398</v>
      </c>
      <c r="D421" s="117"/>
      <c r="E421" s="16">
        <v>363000</v>
      </c>
      <c r="F421" s="16">
        <v>320000</v>
      </c>
      <c r="G421" s="40">
        <v>320000</v>
      </c>
      <c r="H421" s="64">
        <v>66</v>
      </c>
      <c r="I421" s="65">
        <v>110</v>
      </c>
      <c r="J421" s="91">
        <v>9</v>
      </c>
      <c r="K421" s="91">
        <v>9</v>
      </c>
      <c r="L421" s="118">
        <v>0</v>
      </c>
      <c r="M421" s="117"/>
      <c r="N421" s="91">
        <v>0</v>
      </c>
    </row>
    <row r="422" spans="1:14" s="63" customFormat="1" x14ac:dyDescent="0.25">
      <c r="A422" s="110" t="s">
        <v>17</v>
      </c>
      <c r="B422" s="111"/>
      <c r="C422" s="111"/>
      <c r="D422" s="111"/>
      <c r="E422" s="7">
        <f>E421</f>
        <v>363000</v>
      </c>
      <c r="F422" s="7">
        <f t="shared" ref="F422" si="173">F421</f>
        <v>320000</v>
      </c>
      <c r="G422" s="39">
        <v>320000</v>
      </c>
      <c r="H422" s="67" t="s">
        <v>14</v>
      </c>
      <c r="I422" s="68" t="s">
        <v>14</v>
      </c>
      <c r="J422" s="69" t="s">
        <v>14</v>
      </c>
      <c r="K422" s="69" t="s">
        <v>14</v>
      </c>
      <c r="L422" s="98" t="s">
        <v>14</v>
      </c>
      <c r="M422" s="99"/>
      <c r="N422" s="138" t="s">
        <v>14</v>
      </c>
    </row>
    <row r="423" spans="1:14" s="63" customFormat="1" x14ac:dyDescent="0.25">
      <c r="A423" s="112" t="s">
        <v>18</v>
      </c>
      <c r="B423" s="113"/>
      <c r="C423" s="113"/>
      <c r="D423" s="113"/>
      <c r="E423" s="78">
        <v>0</v>
      </c>
      <c r="F423" s="78">
        <v>0</v>
      </c>
      <c r="G423" s="43">
        <v>0</v>
      </c>
      <c r="H423" s="67" t="s">
        <v>14</v>
      </c>
      <c r="I423" s="69" t="s">
        <v>14</v>
      </c>
      <c r="J423" s="69" t="s">
        <v>14</v>
      </c>
      <c r="K423" s="69" t="s">
        <v>14</v>
      </c>
      <c r="L423" s="98" t="s">
        <v>14</v>
      </c>
      <c r="M423" s="99"/>
      <c r="N423" s="138" t="s">
        <v>14</v>
      </c>
    </row>
    <row r="424" spans="1:14" s="63" customFormat="1" x14ac:dyDescent="0.25">
      <c r="A424" s="114" t="s">
        <v>399</v>
      </c>
      <c r="B424" s="115"/>
      <c r="C424" s="115"/>
      <c r="D424" s="115"/>
      <c r="E424" s="10">
        <f>SUM(E422:E423)</f>
        <v>363000</v>
      </c>
      <c r="F424" s="10">
        <f t="shared" ref="F424:G424" si="174">SUM(F422:F423)</f>
        <v>320000</v>
      </c>
      <c r="G424" s="37">
        <f t="shared" si="174"/>
        <v>320000</v>
      </c>
      <c r="H424" s="67" t="s">
        <v>14</v>
      </c>
      <c r="I424" s="69" t="s">
        <v>14</v>
      </c>
      <c r="J424" s="69" t="s">
        <v>14</v>
      </c>
      <c r="K424" s="69" t="s">
        <v>14</v>
      </c>
      <c r="L424" s="98" t="s">
        <v>14</v>
      </c>
      <c r="M424" s="99"/>
      <c r="N424" s="138" t="s">
        <v>14</v>
      </c>
    </row>
    <row r="425" spans="1:14" s="63" customFormat="1" x14ac:dyDescent="0.25">
      <c r="A425" s="104" t="s">
        <v>17</v>
      </c>
      <c r="B425" s="105"/>
      <c r="C425" s="105"/>
      <c r="D425" s="105"/>
      <c r="E425" s="3">
        <f>E370+E375+E380+E387+E394+E401+E406+E411+E417+E422</f>
        <v>3071898</v>
      </c>
      <c r="F425" s="3">
        <f t="shared" ref="F425" si="175">F370+F375+F380+F387+F394+F401+F406+F411+F417+F422</f>
        <v>2176930</v>
      </c>
      <c r="G425" s="45">
        <f>G370+G375+G380+G387+G394+G401+G406+G411+G417+G422</f>
        <v>2176930</v>
      </c>
      <c r="H425" s="67" t="s">
        <v>14</v>
      </c>
      <c r="I425" s="69" t="s">
        <v>14</v>
      </c>
      <c r="J425" s="69" t="s">
        <v>14</v>
      </c>
      <c r="K425" s="69" t="s">
        <v>14</v>
      </c>
      <c r="L425" s="98" t="s">
        <v>14</v>
      </c>
      <c r="M425" s="99"/>
      <c r="N425" s="138" t="s">
        <v>14</v>
      </c>
    </row>
    <row r="426" spans="1:14" s="63" customFormat="1" x14ac:dyDescent="0.25">
      <c r="A426" s="106" t="s">
        <v>18</v>
      </c>
      <c r="B426" s="107"/>
      <c r="C426" s="107"/>
      <c r="D426" s="107"/>
      <c r="E426" s="12">
        <f t="shared" ref="E426:G427" si="176">E371+E376+E381+E388+E395+E402+E407+E412+E418+E423</f>
        <v>4480004</v>
      </c>
      <c r="F426" s="12">
        <f t="shared" si="176"/>
        <v>3258000</v>
      </c>
      <c r="G426" s="46">
        <f t="shared" si="176"/>
        <v>2733000</v>
      </c>
      <c r="H426" s="67" t="s">
        <v>14</v>
      </c>
      <c r="I426" s="69" t="s">
        <v>14</v>
      </c>
      <c r="J426" s="69" t="s">
        <v>14</v>
      </c>
      <c r="K426" s="69" t="s">
        <v>14</v>
      </c>
      <c r="L426" s="98" t="s">
        <v>14</v>
      </c>
      <c r="M426" s="99"/>
      <c r="N426" s="138" t="s">
        <v>14</v>
      </c>
    </row>
    <row r="427" spans="1:14" s="63" customFormat="1" x14ac:dyDescent="0.25">
      <c r="A427" s="108" t="s">
        <v>400</v>
      </c>
      <c r="B427" s="109"/>
      <c r="C427" s="109"/>
      <c r="D427" s="109"/>
      <c r="E427" s="5">
        <f t="shared" si="176"/>
        <v>7551902</v>
      </c>
      <c r="F427" s="5">
        <f t="shared" si="176"/>
        <v>5434930</v>
      </c>
      <c r="G427" s="47">
        <f t="shared" si="176"/>
        <v>4909930</v>
      </c>
      <c r="H427" s="67" t="s">
        <v>14</v>
      </c>
      <c r="I427" s="69" t="s">
        <v>14</v>
      </c>
      <c r="J427" s="69" t="s">
        <v>14</v>
      </c>
      <c r="K427" s="69" t="s">
        <v>14</v>
      </c>
      <c r="L427" s="98" t="s">
        <v>14</v>
      </c>
      <c r="M427" s="99"/>
      <c r="N427" s="138" t="s">
        <v>14</v>
      </c>
    </row>
    <row r="428" spans="1:14" s="63" customFormat="1" ht="18.600000000000001" customHeight="1" x14ac:dyDescent="0.25">
      <c r="A428" s="125" t="s">
        <v>401</v>
      </c>
      <c r="B428" s="120"/>
      <c r="C428" s="120"/>
      <c r="D428" s="120"/>
      <c r="E428" s="120"/>
      <c r="F428" s="120"/>
      <c r="G428" s="121"/>
      <c r="H428" s="120"/>
      <c r="I428" s="120"/>
      <c r="J428" s="120"/>
      <c r="K428" s="120"/>
      <c r="L428" s="120"/>
      <c r="M428" s="120"/>
      <c r="N428" s="122"/>
    </row>
    <row r="429" spans="1:14" s="63" customFormat="1" ht="17.100000000000001" customHeight="1" x14ac:dyDescent="0.25">
      <c r="A429" s="119" t="s">
        <v>402</v>
      </c>
      <c r="B429" s="120"/>
      <c r="C429" s="120"/>
      <c r="D429" s="120"/>
      <c r="E429" s="120"/>
      <c r="F429" s="120"/>
      <c r="G429" s="120"/>
      <c r="H429" s="120"/>
      <c r="I429" s="120"/>
      <c r="J429" s="120"/>
      <c r="K429" s="120"/>
      <c r="L429" s="120"/>
      <c r="M429" s="120"/>
      <c r="N429" s="122"/>
    </row>
    <row r="430" spans="1:14" s="63" customFormat="1" x14ac:dyDescent="0.25">
      <c r="A430" s="123" t="s">
        <v>403</v>
      </c>
      <c r="B430" s="121"/>
      <c r="C430" s="116" t="s">
        <v>404</v>
      </c>
      <c r="D430" s="117"/>
      <c r="E430" s="84">
        <v>117000</v>
      </c>
      <c r="F430" s="84">
        <v>82000</v>
      </c>
      <c r="G430" s="83">
        <v>82000</v>
      </c>
      <c r="H430" s="64"/>
      <c r="I430" s="65">
        <v>90</v>
      </c>
      <c r="J430" s="66">
        <v>9</v>
      </c>
      <c r="K430" s="66">
        <v>9</v>
      </c>
      <c r="L430" s="118">
        <v>0</v>
      </c>
      <c r="M430" s="117"/>
      <c r="N430" s="91">
        <v>0</v>
      </c>
    </row>
    <row r="431" spans="1:14" s="63" customFormat="1" x14ac:dyDescent="0.25">
      <c r="A431" s="110" t="s">
        <v>17</v>
      </c>
      <c r="B431" s="111"/>
      <c r="C431" s="111"/>
      <c r="D431" s="111"/>
      <c r="E431" s="7">
        <v>0</v>
      </c>
      <c r="F431" s="7">
        <v>0</v>
      </c>
      <c r="G431" s="39">
        <v>0</v>
      </c>
      <c r="H431" s="67" t="s">
        <v>14</v>
      </c>
      <c r="I431" s="68" t="s">
        <v>14</v>
      </c>
      <c r="J431" s="69" t="s">
        <v>14</v>
      </c>
      <c r="K431" s="69" t="s">
        <v>14</v>
      </c>
      <c r="L431" s="98" t="s">
        <v>14</v>
      </c>
      <c r="M431" s="99"/>
      <c r="N431" s="138" t="s">
        <v>14</v>
      </c>
    </row>
    <row r="432" spans="1:14" s="63" customFormat="1" x14ac:dyDescent="0.25">
      <c r="A432" s="112" t="s">
        <v>18</v>
      </c>
      <c r="B432" s="113"/>
      <c r="C432" s="113"/>
      <c r="D432" s="113"/>
      <c r="E432" s="78">
        <f>E430</f>
        <v>117000</v>
      </c>
      <c r="F432" s="78">
        <f t="shared" ref="F432:G432" si="177">F430</f>
        <v>82000</v>
      </c>
      <c r="G432" s="43">
        <f t="shared" si="177"/>
        <v>82000</v>
      </c>
      <c r="H432" s="67" t="s">
        <v>14</v>
      </c>
      <c r="I432" s="69" t="s">
        <v>14</v>
      </c>
      <c r="J432" s="69" t="s">
        <v>14</v>
      </c>
      <c r="K432" s="69" t="s">
        <v>14</v>
      </c>
      <c r="L432" s="98" t="s">
        <v>14</v>
      </c>
      <c r="M432" s="99"/>
      <c r="N432" s="138" t="s">
        <v>14</v>
      </c>
    </row>
    <row r="433" spans="1:14" s="63" customFormat="1" x14ac:dyDescent="0.25">
      <c r="A433" s="114" t="s">
        <v>405</v>
      </c>
      <c r="B433" s="115"/>
      <c r="C433" s="115"/>
      <c r="D433" s="115"/>
      <c r="E433" s="10">
        <f>SUM(E431:E432)</f>
        <v>117000</v>
      </c>
      <c r="F433" s="10">
        <f t="shared" ref="F433:G433" si="178">SUM(F431:F432)</f>
        <v>82000</v>
      </c>
      <c r="G433" s="37">
        <f t="shared" si="178"/>
        <v>82000</v>
      </c>
      <c r="H433" s="67" t="s">
        <v>14</v>
      </c>
      <c r="I433" s="69" t="s">
        <v>14</v>
      </c>
      <c r="J433" s="69" t="s">
        <v>14</v>
      </c>
      <c r="K433" s="69" t="s">
        <v>14</v>
      </c>
      <c r="L433" s="98" t="s">
        <v>14</v>
      </c>
      <c r="M433" s="99"/>
      <c r="N433" s="138" t="s">
        <v>14</v>
      </c>
    </row>
    <row r="434" spans="1:14" s="63" customFormat="1" ht="17.100000000000001" customHeight="1" x14ac:dyDescent="0.25">
      <c r="A434" s="119" t="s">
        <v>406</v>
      </c>
      <c r="B434" s="120"/>
      <c r="C434" s="120"/>
      <c r="D434" s="120"/>
      <c r="E434" s="121"/>
      <c r="F434" s="121"/>
      <c r="G434" s="121"/>
      <c r="H434" s="120"/>
      <c r="I434" s="120"/>
      <c r="J434" s="120"/>
      <c r="K434" s="120"/>
      <c r="L434" s="120"/>
      <c r="M434" s="120"/>
      <c r="N434" s="122"/>
    </row>
    <row r="435" spans="1:14" s="63" customFormat="1" x14ac:dyDescent="0.25">
      <c r="A435" s="123" t="s">
        <v>407</v>
      </c>
      <c r="B435" s="121"/>
      <c r="C435" s="116" t="s">
        <v>408</v>
      </c>
      <c r="D435" s="117"/>
      <c r="E435" s="74">
        <v>425094</v>
      </c>
      <c r="F435" s="74">
        <v>316800</v>
      </c>
      <c r="G435" s="82">
        <v>316800</v>
      </c>
      <c r="H435" s="64">
        <v>68.2</v>
      </c>
      <c r="I435" s="65">
        <v>100</v>
      </c>
      <c r="J435" s="66">
        <v>9</v>
      </c>
      <c r="K435" s="66">
        <v>9</v>
      </c>
      <c r="L435" s="118">
        <v>0</v>
      </c>
      <c r="M435" s="117"/>
      <c r="N435" s="91">
        <v>0</v>
      </c>
    </row>
    <row r="436" spans="1:14" s="63" customFormat="1" x14ac:dyDescent="0.25">
      <c r="A436" s="123" t="s">
        <v>409</v>
      </c>
      <c r="B436" s="121"/>
      <c r="C436" s="116" t="s">
        <v>410</v>
      </c>
      <c r="D436" s="117"/>
      <c r="E436" s="8">
        <v>350000</v>
      </c>
      <c r="F436" s="8">
        <v>294000</v>
      </c>
      <c r="G436" s="50">
        <v>294000</v>
      </c>
      <c r="H436" s="64">
        <v>73.8</v>
      </c>
      <c r="I436" s="65">
        <v>95</v>
      </c>
      <c r="J436" s="66">
        <v>9</v>
      </c>
      <c r="K436" s="66">
        <v>9</v>
      </c>
      <c r="L436" s="118">
        <v>0</v>
      </c>
      <c r="M436" s="117"/>
      <c r="N436" s="91">
        <v>0</v>
      </c>
    </row>
    <row r="437" spans="1:14" s="63" customFormat="1" x14ac:dyDescent="0.25">
      <c r="A437" s="123" t="s">
        <v>411</v>
      </c>
      <c r="B437" s="121"/>
      <c r="C437" s="116" t="s">
        <v>412</v>
      </c>
      <c r="D437" s="117"/>
      <c r="E437" s="84">
        <v>226200</v>
      </c>
      <c r="F437" s="84">
        <v>92800</v>
      </c>
      <c r="G437" s="83">
        <v>92800</v>
      </c>
      <c r="H437" s="64">
        <v>69.8</v>
      </c>
      <c r="I437" s="65">
        <v>90</v>
      </c>
      <c r="J437" s="66">
        <v>9</v>
      </c>
      <c r="K437" s="66">
        <v>9</v>
      </c>
      <c r="L437" s="118">
        <v>0</v>
      </c>
      <c r="M437" s="117"/>
      <c r="N437" s="91">
        <v>0</v>
      </c>
    </row>
    <row r="438" spans="1:14" s="63" customFormat="1" x14ac:dyDescent="0.25">
      <c r="A438" s="110" t="s">
        <v>17</v>
      </c>
      <c r="B438" s="111"/>
      <c r="C438" s="111"/>
      <c r="D438" s="111"/>
      <c r="E438" s="7">
        <f>E436</f>
        <v>350000</v>
      </c>
      <c r="F438" s="7">
        <f t="shared" ref="F438:G438" si="179">F436</f>
        <v>294000</v>
      </c>
      <c r="G438" s="39">
        <f t="shared" si="179"/>
        <v>294000</v>
      </c>
      <c r="H438" s="67" t="s">
        <v>14</v>
      </c>
      <c r="I438" s="68" t="s">
        <v>14</v>
      </c>
      <c r="J438" s="69" t="s">
        <v>14</v>
      </c>
      <c r="K438" s="69" t="s">
        <v>14</v>
      </c>
      <c r="L438" s="98" t="s">
        <v>14</v>
      </c>
      <c r="M438" s="99"/>
      <c r="N438" s="138" t="s">
        <v>14</v>
      </c>
    </row>
    <row r="439" spans="1:14" s="63" customFormat="1" x14ac:dyDescent="0.25">
      <c r="A439" s="112" t="s">
        <v>18</v>
      </c>
      <c r="B439" s="113"/>
      <c r="C439" s="113"/>
      <c r="D439" s="113"/>
      <c r="E439" s="78">
        <f>E435+E437</f>
        <v>651294</v>
      </c>
      <c r="F439" s="78">
        <f t="shared" ref="F439:G439" si="180">F435+F437</f>
        <v>409600</v>
      </c>
      <c r="G439" s="43">
        <f t="shared" si="180"/>
        <v>409600</v>
      </c>
      <c r="H439" s="67" t="s">
        <v>14</v>
      </c>
      <c r="I439" s="69" t="s">
        <v>14</v>
      </c>
      <c r="J439" s="69" t="s">
        <v>14</v>
      </c>
      <c r="K439" s="69" t="s">
        <v>14</v>
      </c>
      <c r="L439" s="98" t="s">
        <v>14</v>
      </c>
      <c r="M439" s="99"/>
      <c r="N439" s="138" t="s">
        <v>14</v>
      </c>
    </row>
    <row r="440" spans="1:14" s="63" customFormat="1" x14ac:dyDescent="0.25">
      <c r="A440" s="114" t="s">
        <v>413</v>
      </c>
      <c r="B440" s="115"/>
      <c r="C440" s="115"/>
      <c r="D440" s="115"/>
      <c r="E440" s="10">
        <f>SUM(E438:E439)</f>
        <v>1001294</v>
      </c>
      <c r="F440" s="10">
        <f t="shared" ref="F440:G440" si="181">SUM(F438:F439)</f>
        <v>703600</v>
      </c>
      <c r="G440" s="37">
        <f t="shared" si="181"/>
        <v>703600</v>
      </c>
      <c r="H440" s="67" t="s">
        <v>14</v>
      </c>
      <c r="I440" s="69" t="s">
        <v>14</v>
      </c>
      <c r="J440" s="69" t="s">
        <v>14</v>
      </c>
      <c r="K440" s="69" t="s">
        <v>14</v>
      </c>
      <c r="L440" s="98" t="s">
        <v>14</v>
      </c>
      <c r="M440" s="99"/>
      <c r="N440" s="138" t="s">
        <v>14</v>
      </c>
    </row>
    <row r="441" spans="1:14" s="63" customFormat="1" ht="17.100000000000001" customHeight="1" x14ac:dyDescent="0.25">
      <c r="A441" s="119" t="s">
        <v>414</v>
      </c>
      <c r="B441" s="120"/>
      <c r="C441" s="120"/>
      <c r="D441" s="120"/>
      <c r="E441" s="121"/>
      <c r="F441" s="121"/>
      <c r="G441" s="121"/>
      <c r="H441" s="120"/>
      <c r="I441" s="120"/>
      <c r="J441" s="120"/>
      <c r="K441" s="120"/>
      <c r="L441" s="120"/>
      <c r="M441" s="120"/>
      <c r="N441" s="122"/>
    </row>
    <row r="442" spans="1:14" s="63" customFormat="1" x14ac:dyDescent="0.25">
      <c r="A442" s="123" t="s">
        <v>415</v>
      </c>
      <c r="B442" s="121"/>
      <c r="C442" s="116" t="s">
        <v>416</v>
      </c>
      <c r="D442" s="117"/>
      <c r="E442" s="16">
        <v>150000</v>
      </c>
      <c r="F442" s="16">
        <v>135000</v>
      </c>
      <c r="G442" s="40">
        <v>0</v>
      </c>
      <c r="H442" s="64"/>
      <c r="I442" s="65" t="s">
        <v>14</v>
      </c>
      <c r="J442" s="66">
        <v>9</v>
      </c>
      <c r="K442" s="66">
        <v>9</v>
      </c>
      <c r="L442" s="118">
        <v>0</v>
      </c>
      <c r="M442" s="117"/>
      <c r="N442" s="91">
        <v>0</v>
      </c>
    </row>
    <row r="443" spans="1:14" s="63" customFormat="1" x14ac:dyDescent="0.25">
      <c r="A443" s="110" t="s">
        <v>17</v>
      </c>
      <c r="B443" s="111"/>
      <c r="C443" s="111"/>
      <c r="D443" s="111"/>
      <c r="E443" s="7">
        <f>E442</f>
        <v>150000</v>
      </c>
      <c r="F443" s="7">
        <f t="shared" ref="F443:G443" si="182">F442</f>
        <v>135000</v>
      </c>
      <c r="G443" s="39">
        <f t="shared" si="182"/>
        <v>0</v>
      </c>
      <c r="H443" s="67" t="s">
        <v>14</v>
      </c>
      <c r="I443" s="68" t="s">
        <v>14</v>
      </c>
      <c r="J443" s="69" t="s">
        <v>14</v>
      </c>
      <c r="K443" s="69" t="s">
        <v>14</v>
      </c>
      <c r="L443" s="98" t="s">
        <v>14</v>
      </c>
      <c r="M443" s="99"/>
      <c r="N443" s="138" t="s">
        <v>14</v>
      </c>
    </row>
    <row r="444" spans="1:14" s="63" customFormat="1" x14ac:dyDescent="0.25">
      <c r="A444" s="112" t="s">
        <v>18</v>
      </c>
      <c r="B444" s="113"/>
      <c r="C444" s="113"/>
      <c r="D444" s="113"/>
      <c r="E444" s="78">
        <v>0</v>
      </c>
      <c r="F444" s="78">
        <v>0</v>
      </c>
      <c r="G444" s="43">
        <v>0</v>
      </c>
      <c r="H444" s="67" t="s">
        <v>14</v>
      </c>
      <c r="I444" s="69" t="s">
        <v>14</v>
      </c>
      <c r="J444" s="69" t="s">
        <v>14</v>
      </c>
      <c r="K444" s="69" t="s">
        <v>14</v>
      </c>
      <c r="L444" s="98" t="s">
        <v>14</v>
      </c>
      <c r="M444" s="99"/>
      <c r="N444" s="138" t="s">
        <v>14</v>
      </c>
    </row>
    <row r="445" spans="1:14" s="63" customFormat="1" x14ac:dyDescent="0.25">
      <c r="A445" s="114" t="s">
        <v>417</v>
      </c>
      <c r="B445" s="115"/>
      <c r="C445" s="115"/>
      <c r="D445" s="115"/>
      <c r="E445" s="10">
        <f>SUM(E443:E444)</f>
        <v>150000</v>
      </c>
      <c r="F445" s="10">
        <f t="shared" ref="F445:G445" si="183">SUM(F443:F444)</f>
        <v>135000</v>
      </c>
      <c r="G445" s="37">
        <f t="shared" si="183"/>
        <v>0</v>
      </c>
      <c r="H445" s="67" t="s">
        <v>14</v>
      </c>
      <c r="I445" s="69" t="s">
        <v>14</v>
      </c>
      <c r="J445" s="69" t="s">
        <v>14</v>
      </c>
      <c r="K445" s="69" t="s">
        <v>14</v>
      </c>
      <c r="L445" s="98" t="s">
        <v>14</v>
      </c>
      <c r="M445" s="99"/>
      <c r="N445" s="138" t="s">
        <v>14</v>
      </c>
    </row>
    <row r="446" spans="1:14" s="63" customFormat="1" ht="17.100000000000001" customHeight="1" x14ac:dyDescent="0.25">
      <c r="A446" s="119" t="s">
        <v>418</v>
      </c>
      <c r="B446" s="120"/>
      <c r="C446" s="120"/>
      <c r="D446" s="120"/>
      <c r="E446" s="121"/>
      <c r="F446" s="121"/>
      <c r="G446" s="121"/>
      <c r="H446" s="120"/>
      <c r="I446" s="120"/>
      <c r="J446" s="120"/>
      <c r="K446" s="120"/>
      <c r="L446" s="120"/>
      <c r="M446" s="120"/>
      <c r="N446" s="122"/>
    </row>
    <row r="447" spans="1:14" s="63" customFormat="1" x14ac:dyDescent="0.25">
      <c r="A447" s="123" t="s">
        <v>419</v>
      </c>
      <c r="B447" s="121"/>
      <c r="C447" s="116" t="s">
        <v>420</v>
      </c>
      <c r="D447" s="117"/>
      <c r="E447" s="84">
        <v>624600</v>
      </c>
      <c r="F447" s="84">
        <v>500000</v>
      </c>
      <c r="G447" s="83">
        <v>500000</v>
      </c>
      <c r="H447" s="64">
        <v>69.5</v>
      </c>
      <c r="I447" s="65">
        <v>95</v>
      </c>
      <c r="J447" s="66">
        <v>9</v>
      </c>
      <c r="K447" s="66">
        <v>9</v>
      </c>
      <c r="L447" s="118">
        <v>0</v>
      </c>
      <c r="M447" s="117"/>
      <c r="N447" s="91">
        <v>0</v>
      </c>
    </row>
    <row r="448" spans="1:14" s="63" customFormat="1" x14ac:dyDescent="0.25">
      <c r="A448" s="110" t="s">
        <v>17</v>
      </c>
      <c r="B448" s="111"/>
      <c r="C448" s="111"/>
      <c r="D448" s="111"/>
      <c r="E448" s="7">
        <v>0</v>
      </c>
      <c r="F448" s="7">
        <v>0</v>
      </c>
      <c r="G448" s="39">
        <v>0</v>
      </c>
      <c r="H448" s="67" t="s">
        <v>14</v>
      </c>
      <c r="I448" s="68" t="s">
        <v>14</v>
      </c>
      <c r="J448" s="69" t="s">
        <v>14</v>
      </c>
      <c r="K448" s="69" t="s">
        <v>14</v>
      </c>
      <c r="L448" s="98" t="s">
        <v>14</v>
      </c>
      <c r="M448" s="99"/>
      <c r="N448" s="138" t="s">
        <v>14</v>
      </c>
    </row>
    <row r="449" spans="1:14" s="63" customFormat="1" x14ac:dyDescent="0.25">
      <c r="A449" s="112" t="s">
        <v>18</v>
      </c>
      <c r="B449" s="113"/>
      <c r="C449" s="113"/>
      <c r="D449" s="113"/>
      <c r="E449" s="78">
        <f>E447</f>
        <v>624600</v>
      </c>
      <c r="F449" s="78">
        <f t="shared" ref="F449:G449" si="184">F447</f>
        <v>500000</v>
      </c>
      <c r="G449" s="43">
        <f t="shared" si="184"/>
        <v>500000</v>
      </c>
      <c r="H449" s="67" t="s">
        <v>14</v>
      </c>
      <c r="I449" s="69" t="s">
        <v>14</v>
      </c>
      <c r="J449" s="69" t="s">
        <v>14</v>
      </c>
      <c r="K449" s="69" t="s">
        <v>14</v>
      </c>
      <c r="L449" s="98" t="s">
        <v>14</v>
      </c>
      <c r="M449" s="99"/>
      <c r="N449" s="138" t="s">
        <v>14</v>
      </c>
    </row>
    <row r="450" spans="1:14" s="63" customFormat="1" x14ac:dyDescent="0.25">
      <c r="A450" s="114" t="s">
        <v>421</v>
      </c>
      <c r="B450" s="115"/>
      <c r="C450" s="115"/>
      <c r="D450" s="115"/>
      <c r="E450" s="10">
        <f>SUM(E448:E449)</f>
        <v>624600</v>
      </c>
      <c r="F450" s="10">
        <f t="shared" ref="F450:G450" si="185">SUM(F448:F449)</f>
        <v>500000</v>
      </c>
      <c r="G450" s="37">
        <f t="shared" si="185"/>
        <v>500000</v>
      </c>
      <c r="H450" s="67" t="s">
        <v>14</v>
      </c>
      <c r="I450" s="69" t="s">
        <v>14</v>
      </c>
      <c r="J450" s="69" t="s">
        <v>14</v>
      </c>
      <c r="K450" s="69" t="s">
        <v>14</v>
      </c>
      <c r="L450" s="98" t="s">
        <v>14</v>
      </c>
      <c r="M450" s="99"/>
      <c r="N450" s="138" t="s">
        <v>14</v>
      </c>
    </row>
    <row r="451" spans="1:14" s="63" customFormat="1" ht="17.100000000000001" customHeight="1" x14ac:dyDescent="0.25">
      <c r="A451" s="119" t="s">
        <v>422</v>
      </c>
      <c r="B451" s="120"/>
      <c r="C451" s="120"/>
      <c r="D451" s="120"/>
      <c r="E451" s="121"/>
      <c r="F451" s="121"/>
      <c r="G451" s="121"/>
      <c r="H451" s="120"/>
      <c r="I451" s="120"/>
      <c r="J451" s="120"/>
      <c r="K451" s="120"/>
      <c r="L451" s="120"/>
      <c r="M451" s="120"/>
      <c r="N451" s="122"/>
    </row>
    <row r="452" spans="1:14" s="63" customFormat="1" x14ac:dyDescent="0.25">
      <c r="A452" s="123" t="s">
        <v>423</v>
      </c>
      <c r="B452" s="121"/>
      <c r="C452" s="116" t="s">
        <v>424</v>
      </c>
      <c r="D452" s="117"/>
      <c r="E452" s="84">
        <v>1294000</v>
      </c>
      <c r="F452" s="84">
        <v>942000</v>
      </c>
      <c r="G452" s="83">
        <v>942000</v>
      </c>
      <c r="H452" s="64">
        <v>77.8</v>
      </c>
      <c r="I452" s="65">
        <v>110</v>
      </c>
      <c r="J452" s="66">
        <v>9</v>
      </c>
      <c r="K452" s="66">
        <v>9</v>
      </c>
      <c r="L452" s="118">
        <v>0</v>
      </c>
      <c r="M452" s="117"/>
      <c r="N452" s="91">
        <v>0</v>
      </c>
    </row>
    <row r="453" spans="1:14" s="63" customFormat="1" x14ac:dyDescent="0.25">
      <c r="A453" s="110" t="s">
        <v>17</v>
      </c>
      <c r="B453" s="111"/>
      <c r="C453" s="111"/>
      <c r="D453" s="111"/>
      <c r="E453" s="7">
        <v>0</v>
      </c>
      <c r="F453" s="7">
        <v>0</v>
      </c>
      <c r="G453" s="39">
        <v>0</v>
      </c>
      <c r="H453" s="67" t="s">
        <v>14</v>
      </c>
      <c r="I453" s="68" t="s">
        <v>14</v>
      </c>
      <c r="J453" s="69" t="s">
        <v>14</v>
      </c>
      <c r="K453" s="69" t="s">
        <v>14</v>
      </c>
      <c r="L453" s="98" t="s">
        <v>14</v>
      </c>
      <c r="M453" s="99"/>
      <c r="N453" s="138" t="s">
        <v>14</v>
      </c>
    </row>
    <row r="454" spans="1:14" s="63" customFormat="1" x14ac:dyDescent="0.25">
      <c r="A454" s="112" t="s">
        <v>18</v>
      </c>
      <c r="B454" s="113"/>
      <c r="C454" s="113"/>
      <c r="D454" s="113"/>
      <c r="E454" s="78">
        <f>E452</f>
        <v>1294000</v>
      </c>
      <c r="F454" s="78">
        <f t="shared" ref="F454:G454" si="186">F452</f>
        <v>942000</v>
      </c>
      <c r="G454" s="43">
        <f t="shared" si="186"/>
        <v>942000</v>
      </c>
      <c r="H454" s="67" t="s">
        <v>14</v>
      </c>
      <c r="I454" s="69" t="s">
        <v>14</v>
      </c>
      <c r="J454" s="69" t="s">
        <v>14</v>
      </c>
      <c r="K454" s="69" t="s">
        <v>14</v>
      </c>
      <c r="L454" s="98" t="s">
        <v>14</v>
      </c>
      <c r="M454" s="99"/>
      <c r="N454" s="138" t="s">
        <v>14</v>
      </c>
    </row>
    <row r="455" spans="1:14" s="63" customFormat="1" x14ac:dyDescent="0.25">
      <c r="A455" s="114" t="s">
        <v>425</v>
      </c>
      <c r="B455" s="115"/>
      <c r="C455" s="115"/>
      <c r="D455" s="115"/>
      <c r="E455" s="10">
        <f>SUM(E453:E454)</f>
        <v>1294000</v>
      </c>
      <c r="F455" s="10">
        <f t="shared" ref="F455:G455" si="187">SUM(F453:F454)</f>
        <v>942000</v>
      </c>
      <c r="G455" s="37">
        <f t="shared" si="187"/>
        <v>942000</v>
      </c>
      <c r="H455" s="67" t="s">
        <v>14</v>
      </c>
      <c r="I455" s="69" t="s">
        <v>14</v>
      </c>
      <c r="J455" s="69" t="s">
        <v>14</v>
      </c>
      <c r="K455" s="69" t="s">
        <v>14</v>
      </c>
      <c r="L455" s="98" t="s">
        <v>14</v>
      </c>
      <c r="M455" s="99"/>
      <c r="N455" s="138" t="s">
        <v>14</v>
      </c>
    </row>
    <row r="456" spans="1:14" s="63" customFormat="1" ht="17.100000000000001" customHeight="1" x14ac:dyDescent="0.25">
      <c r="A456" s="119" t="s">
        <v>426</v>
      </c>
      <c r="B456" s="120"/>
      <c r="C456" s="120"/>
      <c r="D456" s="120"/>
      <c r="E456" s="121"/>
      <c r="F456" s="121"/>
      <c r="G456" s="121"/>
      <c r="H456" s="120"/>
      <c r="I456" s="120"/>
      <c r="J456" s="120"/>
      <c r="K456" s="120"/>
      <c r="L456" s="120"/>
      <c r="M456" s="120"/>
      <c r="N456" s="122"/>
    </row>
    <row r="457" spans="1:14" s="63" customFormat="1" x14ac:dyDescent="0.25">
      <c r="A457" s="123" t="s">
        <v>427</v>
      </c>
      <c r="B457" s="121"/>
      <c r="C457" s="116" t="s">
        <v>428</v>
      </c>
      <c r="D457" s="117"/>
      <c r="E457" s="74">
        <v>300900</v>
      </c>
      <c r="F457" s="74">
        <v>205900</v>
      </c>
      <c r="G457" s="82">
        <v>165200</v>
      </c>
      <c r="H457" s="64">
        <v>61.7</v>
      </c>
      <c r="I457" s="65">
        <v>95</v>
      </c>
      <c r="J457" s="66">
        <v>9</v>
      </c>
      <c r="K457" s="66">
        <v>9</v>
      </c>
      <c r="L457" s="118">
        <v>0</v>
      </c>
      <c r="M457" s="117"/>
      <c r="N457" s="91">
        <v>0</v>
      </c>
    </row>
    <row r="458" spans="1:14" s="63" customFormat="1" x14ac:dyDescent="0.25">
      <c r="A458" s="123" t="s">
        <v>429</v>
      </c>
      <c r="B458" s="121"/>
      <c r="C458" s="116" t="s">
        <v>430</v>
      </c>
      <c r="D458" s="117"/>
      <c r="E458" s="84">
        <v>72790</v>
      </c>
      <c r="F458" s="84">
        <v>64000</v>
      </c>
      <c r="G458" s="83">
        <v>0</v>
      </c>
      <c r="H458" s="64">
        <v>54.1</v>
      </c>
      <c r="I458" s="65">
        <v>65</v>
      </c>
      <c r="J458" s="66">
        <v>9</v>
      </c>
      <c r="K458" s="66">
        <v>9</v>
      </c>
      <c r="L458" s="118">
        <v>0</v>
      </c>
      <c r="M458" s="117"/>
      <c r="N458" s="91">
        <v>0</v>
      </c>
    </row>
    <row r="459" spans="1:14" s="63" customFormat="1" x14ac:dyDescent="0.25">
      <c r="A459" s="110" t="s">
        <v>17</v>
      </c>
      <c r="B459" s="111"/>
      <c r="C459" s="111"/>
      <c r="D459" s="111"/>
      <c r="E459" s="7">
        <v>0</v>
      </c>
      <c r="F459" s="7">
        <v>0</v>
      </c>
      <c r="G459" s="39">
        <v>0</v>
      </c>
      <c r="H459" s="67" t="s">
        <v>14</v>
      </c>
      <c r="I459" s="68" t="s">
        <v>14</v>
      </c>
      <c r="J459" s="69" t="s">
        <v>14</v>
      </c>
      <c r="K459" s="69" t="s">
        <v>14</v>
      </c>
      <c r="L459" s="98" t="s">
        <v>14</v>
      </c>
      <c r="M459" s="99"/>
      <c r="N459" s="138" t="s">
        <v>14</v>
      </c>
    </row>
    <row r="460" spans="1:14" s="63" customFormat="1" x14ac:dyDescent="0.25">
      <c r="A460" s="112" t="s">
        <v>18</v>
      </c>
      <c r="B460" s="113"/>
      <c r="C460" s="113"/>
      <c r="D460" s="113"/>
      <c r="E460" s="78">
        <f>SUM(E457:E458)</f>
        <v>373690</v>
      </c>
      <c r="F460" s="78">
        <f t="shared" ref="F460:G460" si="188">SUM(F457:F458)</f>
        <v>269900</v>
      </c>
      <c r="G460" s="43">
        <f t="shared" si="188"/>
        <v>165200</v>
      </c>
      <c r="H460" s="67" t="s">
        <v>14</v>
      </c>
      <c r="I460" s="69" t="s">
        <v>14</v>
      </c>
      <c r="J460" s="69" t="s">
        <v>14</v>
      </c>
      <c r="K460" s="69" t="s">
        <v>14</v>
      </c>
      <c r="L460" s="98" t="s">
        <v>14</v>
      </c>
      <c r="M460" s="99"/>
      <c r="N460" s="138" t="s">
        <v>14</v>
      </c>
    </row>
    <row r="461" spans="1:14" s="63" customFormat="1" x14ac:dyDescent="0.25">
      <c r="A461" s="114" t="s">
        <v>431</v>
      </c>
      <c r="B461" s="115"/>
      <c r="C461" s="115"/>
      <c r="D461" s="115"/>
      <c r="E461" s="10">
        <f>SUM(E459:E460)</f>
        <v>373690</v>
      </c>
      <c r="F461" s="10">
        <f t="shared" ref="F461:G461" si="189">SUM(F459:F460)</f>
        <v>269900</v>
      </c>
      <c r="G461" s="37">
        <f t="shared" si="189"/>
        <v>165200</v>
      </c>
      <c r="H461" s="67" t="s">
        <v>14</v>
      </c>
      <c r="I461" s="69" t="s">
        <v>14</v>
      </c>
      <c r="J461" s="69" t="s">
        <v>14</v>
      </c>
      <c r="K461" s="69" t="s">
        <v>14</v>
      </c>
      <c r="L461" s="98" t="s">
        <v>14</v>
      </c>
      <c r="M461" s="99"/>
      <c r="N461" s="138" t="s">
        <v>14</v>
      </c>
    </row>
    <row r="462" spans="1:14" s="63" customFormat="1" ht="17.100000000000001" customHeight="1" x14ac:dyDescent="0.25">
      <c r="A462" s="119" t="s">
        <v>432</v>
      </c>
      <c r="B462" s="120"/>
      <c r="C462" s="120"/>
      <c r="D462" s="120"/>
      <c r="E462" s="121"/>
      <c r="F462" s="121"/>
      <c r="G462" s="121"/>
      <c r="H462" s="120"/>
      <c r="I462" s="120"/>
      <c r="J462" s="120"/>
      <c r="K462" s="120"/>
      <c r="L462" s="120"/>
      <c r="M462" s="120"/>
      <c r="N462" s="122"/>
    </row>
    <row r="463" spans="1:14" s="63" customFormat="1" x14ac:dyDescent="0.25">
      <c r="A463" s="123" t="s">
        <v>433</v>
      </c>
      <c r="B463" s="121"/>
      <c r="C463" s="116" t="s">
        <v>434</v>
      </c>
      <c r="D463" s="117"/>
      <c r="E463" s="74">
        <v>43640</v>
      </c>
      <c r="F463" s="74">
        <v>38200</v>
      </c>
      <c r="G463" s="82">
        <v>0</v>
      </c>
      <c r="H463" s="64">
        <v>67.599999999999994</v>
      </c>
      <c r="I463" s="65">
        <v>65</v>
      </c>
      <c r="J463" s="66">
        <v>9</v>
      </c>
      <c r="K463" s="66">
        <v>9</v>
      </c>
      <c r="L463" s="118">
        <v>0</v>
      </c>
      <c r="M463" s="117"/>
      <c r="N463" s="91">
        <v>0</v>
      </c>
    </row>
    <row r="464" spans="1:14" s="63" customFormat="1" x14ac:dyDescent="0.25">
      <c r="A464" s="123" t="s">
        <v>435</v>
      </c>
      <c r="B464" s="121"/>
      <c r="C464" s="116" t="s">
        <v>436</v>
      </c>
      <c r="D464" s="117"/>
      <c r="E464" s="74">
        <v>100000</v>
      </c>
      <c r="F464" s="74">
        <v>69000</v>
      </c>
      <c r="G464" s="82">
        <v>62000</v>
      </c>
      <c r="H464" s="64">
        <v>70.7</v>
      </c>
      <c r="I464" s="65">
        <v>80</v>
      </c>
      <c r="J464" s="66">
        <v>9</v>
      </c>
      <c r="K464" s="66">
        <v>9</v>
      </c>
      <c r="L464" s="118">
        <v>0</v>
      </c>
      <c r="M464" s="117"/>
      <c r="N464" s="91">
        <v>0</v>
      </c>
    </row>
    <row r="465" spans="1:14" s="63" customFormat="1" x14ac:dyDescent="0.25">
      <c r="A465" s="123" t="s">
        <v>437</v>
      </c>
      <c r="B465" s="121"/>
      <c r="C465" s="116" t="s">
        <v>438</v>
      </c>
      <c r="D465" s="117"/>
      <c r="E465" s="84">
        <v>83440</v>
      </c>
      <c r="F465" s="84">
        <v>50600</v>
      </c>
      <c r="G465" s="83">
        <v>50600</v>
      </c>
      <c r="H465" s="64">
        <v>80.099999999999994</v>
      </c>
      <c r="I465" s="65">
        <v>95</v>
      </c>
      <c r="J465" s="66">
        <v>9</v>
      </c>
      <c r="K465" s="66">
        <v>9</v>
      </c>
      <c r="L465" s="118">
        <v>0</v>
      </c>
      <c r="M465" s="117"/>
      <c r="N465" s="91">
        <v>0</v>
      </c>
    </row>
    <row r="466" spans="1:14" s="63" customFormat="1" x14ac:dyDescent="0.25">
      <c r="A466" s="110" t="s">
        <v>17</v>
      </c>
      <c r="B466" s="111"/>
      <c r="C466" s="111"/>
      <c r="D466" s="111"/>
      <c r="E466" s="7">
        <v>0</v>
      </c>
      <c r="F466" s="7">
        <v>0</v>
      </c>
      <c r="G466" s="39">
        <v>0</v>
      </c>
      <c r="H466" s="67" t="s">
        <v>14</v>
      </c>
      <c r="I466" s="68" t="s">
        <v>14</v>
      </c>
      <c r="J466" s="69" t="s">
        <v>14</v>
      </c>
      <c r="K466" s="69" t="s">
        <v>14</v>
      </c>
      <c r="L466" s="98" t="s">
        <v>14</v>
      </c>
      <c r="M466" s="99"/>
      <c r="N466" s="138" t="s">
        <v>14</v>
      </c>
    </row>
    <row r="467" spans="1:14" s="63" customFormat="1" x14ac:dyDescent="0.25">
      <c r="A467" s="112" t="s">
        <v>18</v>
      </c>
      <c r="B467" s="113"/>
      <c r="C467" s="113"/>
      <c r="D467" s="113"/>
      <c r="E467" s="78">
        <f>SUM(E463:E465)</f>
        <v>227080</v>
      </c>
      <c r="F467" s="78">
        <f t="shared" ref="F467:G467" si="190">SUM(F463:F465)</f>
        <v>157800</v>
      </c>
      <c r="G467" s="43">
        <f t="shared" si="190"/>
        <v>112600</v>
      </c>
      <c r="H467" s="67" t="s">
        <v>14</v>
      </c>
      <c r="I467" s="69" t="s">
        <v>14</v>
      </c>
      <c r="J467" s="69" t="s">
        <v>14</v>
      </c>
      <c r="K467" s="69" t="s">
        <v>14</v>
      </c>
      <c r="L467" s="98" t="s">
        <v>14</v>
      </c>
      <c r="M467" s="99"/>
      <c r="N467" s="138" t="s">
        <v>14</v>
      </c>
    </row>
    <row r="468" spans="1:14" s="63" customFormat="1" x14ac:dyDescent="0.25">
      <c r="A468" s="114" t="s">
        <v>439</v>
      </c>
      <c r="B468" s="115"/>
      <c r="C468" s="115"/>
      <c r="D468" s="115"/>
      <c r="E468" s="10">
        <f>SUM(E466:E467)</f>
        <v>227080</v>
      </c>
      <c r="F468" s="10">
        <f t="shared" ref="F468:G468" si="191">SUM(F466:F467)</f>
        <v>157800</v>
      </c>
      <c r="G468" s="37">
        <f t="shared" si="191"/>
        <v>112600</v>
      </c>
      <c r="H468" s="67" t="s">
        <v>14</v>
      </c>
      <c r="I468" s="69" t="s">
        <v>14</v>
      </c>
      <c r="J468" s="69" t="s">
        <v>14</v>
      </c>
      <c r="K468" s="69" t="s">
        <v>14</v>
      </c>
      <c r="L468" s="98" t="s">
        <v>14</v>
      </c>
      <c r="M468" s="99"/>
      <c r="N468" s="138" t="s">
        <v>14</v>
      </c>
    </row>
    <row r="469" spans="1:14" s="63" customFormat="1" ht="17.100000000000001" customHeight="1" x14ac:dyDescent="0.25">
      <c r="A469" s="119" t="s">
        <v>440</v>
      </c>
      <c r="B469" s="120"/>
      <c r="C469" s="120"/>
      <c r="D469" s="120"/>
      <c r="E469" s="121"/>
      <c r="F469" s="121"/>
      <c r="G469" s="121"/>
      <c r="H469" s="120"/>
      <c r="I469" s="120"/>
      <c r="J469" s="120"/>
      <c r="K469" s="120"/>
      <c r="L469" s="120"/>
      <c r="M469" s="120"/>
      <c r="N469" s="122"/>
    </row>
    <row r="470" spans="1:14" s="63" customFormat="1" x14ac:dyDescent="0.25">
      <c r="A470" s="123" t="s">
        <v>441</v>
      </c>
      <c r="B470" s="121"/>
      <c r="C470" s="116" t="s">
        <v>442</v>
      </c>
      <c r="D470" s="117"/>
      <c r="E470" s="84">
        <v>241300</v>
      </c>
      <c r="F470" s="84">
        <v>217000</v>
      </c>
      <c r="G470" s="83">
        <v>0</v>
      </c>
      <c r="H470" s="64"/>
      <c r="I470" s="65" t="s">
        <v>14</v>
      </c>
      <c r="J470" s="66">
        <v>9</v>
      </c>
      <c r="K470" s="66">
        <v>9</v>
      </c>
      <c r="L470" s="118">
        <v>0</v>
      </c>
      <c r="M470" s="117"/>
      <c r="N470" s="91">
        <v>0</v>
      </c>
    </row>
    <row r="471" spans="1:14" s="63" customFormat="1" x14ac:dyDescent="0.25">
      <c r="A471" s="110" t="s">
        <v>17</v>
      </c>
      <c r="B471" s="111"/>
      <c r="C471" s="111"/>
      <c r="D471" s="111"/>
      <c r="E471" s="7">
        <v>0</v>
      </c>
      <c r="F471" s="7">
        <v>0</v>
      </c>
      <c r="G471" s="39">
        <v>0</v>
      </c>
      <c r="H471" s="67" t="s">
        <v>14</v>
      </c>
      <c r="I471" s="68" t="s">
        <v>14</v>
      </c>
      <c r="J471" s="69" t="s">
        <v>14</v>
      </c>
      <c r="K471" s="69" t="s">
        <v>14</v>
      </c>
      <c r="L471" s="98" t="s">
        <v>14</v>
      </c>
      <c r="M471" s="99"/>
      <c r="N471" s="138" t="s">
        <v>14</v>
      </c>
    </row>
    <row r="472" spans="1:14" s="63" customFormat="1" x14ac:dyDescent="0.25">
      <c r="A472" s="112" t="s">
        <v>18</v>
      </c>
      <c r="B472" s="113"/>
      <c r="C472" s="113"/>
      <c r="D472" s="113"/>
      <c r="E472" s="78">
        <f>E470</f>
        <v>241300</v>
      </c>
      <c r="F472" s="78">
        <f t="shared" ref="F472:G472" si="192">F470</f>
        <v>217000</v>
      </c>
      <c r="G472" s="43">
        <f t="shared" si="192"/>
        <v>0</v>
      </c>
      <c r="H472" s="67" t="s">
        <v>14</v>
      </c>
      <c r="I472" s="69" t="s">
        <v>14</v>
      </c>
      <c r="J472" s="69" t="s">
        <v>14</v>
      </c>
      <c r="K472" s="69" t="s">
        <v>14</v>
      </c>
      <c r="L472" s="98" t="s">
        <v>14</v>
      </c>
      <c r="M472" s="99"/>
      <c r="N472" s="138" t="s">
        <v>14</v>
      </c>
    </row>
    <row r="473" spans="1:14" s="63" customFormat="1" x14ac:dyDescent="0.25">
      <c r="A473" s="114" t="s">
        <v>443</v>
      </c>
      <c r="B473" s="115"/>
      <c r="C473" s="115"/>
      <c r="D473" s="115"/>
      <c r="E473" s="10">
        <f>SUM(E471:E472)</f>
        <v>241300</v>
      </c>
      <c r="F473" s="10">
        <f t="shared" ref="F473:G473" si="193">SUM(F471:F472)</f>
        <v>217000</v>
      </c>
      <c r="G473" s="37">
        <f t="shared" si="193"/>
        <v>0</v>
      </c>
      <c r="H473" s="67" t="s">
        <v>14</v>
      </c>
      <c r="I473" s="69" t="s">
        <v>14</v>
      </c>
      <c r="J473" s="69" t="s">
        <v>14</v>
      </c>
      <c r="K473" s="69" t="s">
        <v>14</v>
      </c>
      <c r="L473" s="98" t="s">
        <v>14</v>
      </c>
      <c r="M473" s="99"/>
      <c r="N473" s="138" t="s">
        <v>14</v>
      </c>
    </row>
    <row r="474" spans="1:14" s="63" customFormat="1" ht="17.100000000000001" customHeight="1" x14ac:dyDescent="0.25">
      <c r="A474" s="119" t="s">
        <v>444</v>
      </c>
      <c r="B474" s="120"/>
      <c r="C474" s="120"/>
      <c r="D474" s="120"/>
      <c r="E474" s="121"/>
      <c r="F474" s="121"/>
      <c r="G474" s="121"/>
      <c r="H474" s="120"/>
      <c r="I474" s="120"/>
      <c r="J474" s="120"/>
      <c r="K474" s="120"/>
      <c r="L474" s="120"/>
      <c r="M474" s="120"/>
      <c r="N474" s="122"/>
    </row>
    <row r="475" spans="1:14" s="63" customFormat="1" ht="21" customHeight="1" x14ac:dyDescent="0.25">
      <c r="A475" s="123" t="s">
        <v>445</v>
      </c>
      <c r="B475" s="121"/>
      <c r="C475" s="116" t="s">
        <v>446</v>
      </c>
      <c r="D475" s="117"/>
      <c r="E475" s="79">
        <v>223000</v>
      </c>
      <c r="F475" s="79">
        <v>116000</v>
      </c>
      <c r="G475" s="71">
        <v>116000</v>
      </c>
      <c r="H475" s="64">
        <v>83.9</v>
      </c>
      <c r="I475" s="65">
        <v>85</v>
      </c>
      <c r="J475" s="66">
        <v>9</v>
      </c>
      <c r="K475" s="66">
        <v>9</v>
      </c>
      <c r="L475" s="118">
        <v>0</v>
      </c>
      <c r="M475" s="117"/>
      <c r="N475" s="91">
        <v>0</v>
      </c>
    </row>
    <row r="476" spans="1:14" s="63" customFormat="1" x14ac:dyDescent="0.25">
      <c r="A476" s="110" t="s">
        <v>17</v>
      </c>
      <c r="B476" s="111"/>
      <c r="C476" s="111"/>
      <c r="D476" s="111"/>
      <c r="E476" s="7">
        <v>0</v>
      </c>
      <c r="F476" s="7">
        <v>0</v>
      </c>
      <c r="G476" s="39">
        <v>0</v>
      </c>
      <c r="H476" s="67" t="s">
        <v>14</v>
      </c>
      <c r="I476" s="68" t="s">
        <v>14</v>
      </c>
      <c r="J476" s="69" t="s">
        <v>14</v>
      </c>
      <c r="K476" s="69" t="s">
        <v>14</v>
      </c>
      <c r="L476" s="98" t="s">
        <v>14</v>
      </c>
      <c r="M476" s="99"/>
      <c r="N476" s="138" t="s">
        <v>14</v>
      </c>
    </row>
    <row r="477" spans="1:14" s="63" customFormat="1" x14ac:dyDescent="0.25">
      <c r="A477" s="112" t="s">
        <v>18</v>
      </c>
      <c r="B477" s="113"/>
      <c r="C477" s="113"/>
      <c r="D477" s="113"/>
      <c r="E477" s="78">
        <f>E475</f>
        <v>223000</v>
      </c>
      <c r="F477" s="78">
        <f t="shared" ref="F477:G477" si="194">F475</f>
        <v>116000</v>
      </c>
      <c r="G477" s="43">
        <f t="shared" si="194"/>
        <v>116000</v>
      </c>
      <c r="H477" s="67" t="s">
        <v>14</v>
      </c>
      <c r="I477" s="69" t="s">
        <v>14</v>
      </c>
      <c r="J477" s="69" t="s">
        <v>14</v>
      </c>
      <c r="K477" s="69" t="s">
        <v>14</v>
      </c>
      <c r="L477" s="98" t="s">
        <v>14</v>
      </c>
      <c r="M477" s="99"/>
      <c r="N477" s="138" t="s">
        <v>14</v>
      </c>
    </row>
    <row r="478" spans="1:14" s="63" customFormat="1" x14ac:dyDescent="0.25">
      <c r="A478" s="114" t="s">
        <v>447</v>
      </c>
      <c r="B478" s="115"/>
      <c r="C478" s="115"/>
      <c r="D478" s="115"/>
      <c r="E478" s="10">
        <f>SUM(E476:E477)</f>
        <v>223000</v>
      </c>
      <c r="F478" s="10">
        <f t="shared" ref="F478:G478" si="195">SUM(F476:F477)</f>
        <v>116000</v>
      </c>
      <c r="G478" s="37">
        <f t="shared" si="195"/>
        <v>116000</v>
      </c>
      <c r="H478" s="67" t="s">
        <v>14</v>
      </c>
      <c r="I478" s="69" t="s">
        <v>14</v>
      </c>
      <c r="J478" s="69" t="s">
        <v>14</v>
      </c>
      <c r="K478" s="69" t="s">
        <v>14</v>
      </c>
      <c r="L478" s="98" t="s">
        <v>14</v>
      </c>
      <c r="M478" s="99"/>
      <c r="N478" s="138" t="s">
        <v>14</v>
      </c>
    </row>
    <row r="479" spans="1:14" s="63" customFormat="1" ht="17.100000000000001" customHeight="1" x14ac:dyDescent="0.25">
      <c r="A479" s="119" t="s">
        <v>448</v>
      </c>
      <c r="B479" s="120"/>
      <c r="C479" s="120"/>
      <c r="D479" s="120"/>
      <c r="E479" s="121"/>
      <c r="F479" s="121"/>
      <c r="G479" s="121"/>
      <c r="H479" s="120"/>
      <c r="I479" s="120"/>
      <c r="J479" s="120"/>
      <c r="K479" s="120"/>
      <c r="L479" s="120"/>
      <c r="M479" s="120"/>
      <c r="N479" s="122"/>
    </row>
    <row r="480" spans="1:14" s="63" customFormat="1" x14ac:dyDescent="0.25">
      <c r="A480" s="123" t="s">
        <v>449</v>
      </c>
      <c r="B480" s="121"/>
      <c r="C480" s="116" t="s">
        <v>450</v>
      </c>
      <c r="D480" s="117"/>
      <c r="E480" s="70">
        <v>227570</v>
      </c>
      <c r="F480" s="70">
        <v>157500</v>
      </c>
      <c r="G480" s="77">
        <v>157500</v>
      </c>
      <c r="H480" s="64">
        <v>71</v>
      </c>
      <c r="I480" s="65">
        <v>110</v>
      </c>
      <c r="J480" s="66">
        <v>9</v>
      </c>
      <c r="K480" s="66">
        <v>9</v>
      </c>
      <c r="L480" s="118">
        <v>0</v>
      </c>
      <c r="M480" s="117"/>
      <c r="N480" s="91">
        <v>0</v>
      </c>
    </row>
    <row r="481" spans="1:14" s="63" customFormat="1" x14ac:dyDescent="0.25">
      <c r="A481" s="123" t="s">
        <v>451</v>
      </c>
      <c r="B481" s="121"/>
      <c r="C481" s="116" t="s">
        <v>452</v>
      </c>
      <c r="D481" s="117"/>
      <c r="E481" s="79">
        <v>77900</v>
      </c>
      <c r="F481" s="79">
        <v>39400</v>
      </c>
      <c r="G481" s="71">
        <v>39400</v>
      </c>
      <c r="H481" s="64">
        <v>77.7</v>
      </c>
      <c r="I481" s="65">
        <v>135</v>
      </c>
      <c r="J481" s="66">
        <v>9</v>
      </c>
      <c r="K481" s="66">
        <v>9</v>
      </c>
      <c r="L481" s="118">
        <v>0</v>
      </c>
      <c r="M481" s="117"/>
      <c r="N481" s="91">
        <v>0</v>
      </c>
    </row>
    <row r="482" spans="1:14" s="63" customFormat="1" x14ac:dyDescent="0.25">
      <c r="A482" s="110" t="s">
        <v>17</v>
      </c>
      <c r="B482" s="111"/>
      <c r="C482" s="111"/>
      <c r="D482" s="111"/>
      <c r="E482" s="7">
        <v>0</v>
      </c>
      <c r="F482" s="7">
        <v>0</v>
      </c>
      <c r="G482" s="39">
        <v>0</v>
      </c>
      <c r="H482" s="67" t="s">
        <v>14</v>
      </c>
      <c r="I482" s="68" t="s">
        <v>14</v>
      </c>
      <c r="J482" s="69" t="s">
        <v>14</v>
      </c>
      <c r="K482" s="69" t="s">
        <v>14</v>
      </c>
      <c r="L482" s="98" t="s">
        <v>14</v>
      </c>
      <c r="M482" s="99"/>
      <c r="N482" s="138" t="s">
        <v>14</v>
      </c>
    </row>
    <row r="483" spans="1:14" s="63" customFormat="1" x14ac:dyDescent="0.25">
      <c r="A483" s="112" t="s">
        <v>18</v>
      </c>
      <c r="B483" s="113"/>
      <c r="C483" s="113"/>
      <c r="D483" s="113"/>
      <c r="E483" s="78">
        <f>SUM(E480:E481)</f>
        <v>305470</v>
      </c>
      <c r="F483" s="78">
        <f t="shared" ref="F483:G483" si="196">SUM(F480:F481)</f>
        <v>196900</v>
      </c>
      <c r="G483" s="43">
        <f t="shared" si="196"/>
        <v>196900</v>
      </c>
      <c r="H483" s="67" t="s">
        <v>14</v>
      </c>
      <c r="I483" s="69" t="s">
        <v>14</v>
      </c>
      <c r="J483" s="69" t="s">
        <v>14</v>
      </c>
      <c r="K483" s="69" t="s">
        <v>14</v>
      </c>
      <c r="L483" s="98" t="s">
        <v>14</v>
      </c>
      <c r="M483" s="99"/>
      <c r="N483" s="138" t="s">
        <v>14</v>
      </c>
    </row>
    <row r="484" spans="1:14" s="63" customFormat="1" x14ac:dyDescent="0.25">
      <c r="A484" s="114" t="s">
        <v>453</v>
      </c>
      <c r="B484" s="115"/>
      <c r="C484" s="115"/>
      <c r="D484" s="115"/>
      <c r="E484" s="10">
        <f>SUM(E482:E483)</f>
        <v>305470</v>
      </c>
      <c r="F484" s="10">
        <f t="shared" ref="F484:G484" si="197">SUM(F482:F483)</f>
        <v>196900</v>
      </c>
      <c r="G484" s="37">
        <f t="shared" si="197"/>
        <v>196900</v>
      </c>
      <c r="H484" s="67" t="s">
        <v>14</v>
      </c>
      <c r="I484" s="69" t="s">
        <v>14</v>
      </c>
      <c r="J484" s="69" t="s">
        <v>14</v>
      </c>
      <c r="K484" s="69" t="s">
        <v>14</v>
      </c>
      <c r="L484" s="98" t="s">
        <v>14</v>
      </c>
      <c r="M484" s="99"/>
      <c r="N484" s="138" t="s">
        <v>14</v>
      </c>
    </row>
    <row r="485" spans="1:14" s="63" customFormat="1" ht="17.100000000000001" customHeight="1" x14ac:dyDescent="0.25">
      <c r="A485" s="119" t="s">
        <v>454</v>
      </c>
      <c r="B485" s="120"/>
      <c r="C485" s="120"/>
      <c r="D485" s="120"/>
      <c r="E485" s="121"/>
      <c r="F485" s="121"/>
      <c r="G485" s="121"/>
      <c r="H485" s="120"/>
      <c r="I485" s="120"/>
      <c r="J485" s="120"/>
      <c r="K485" s="120"/>
      <c r="L485" s="120"/>
      <c r="M485" s="120"/>
      <c r="N485" s="122"/>
    </row>
    <row r="486" spans="1:14" s="63" customFormat="1" x14ac:dyDescent="0.25">
      <c r="A486" s="123" t="s">
        <v>455</v>
      </c>
      <c r="B486" s="121"/>
      <c r="C486" s="116" t="s">
        <v>456</v>
      </c>
      <c r="D486" s="117"/>
      <c r="E486" s="84">
        <v>695400</v>
      </c>
      <c r="F486" s="84">
        <v>590400</v>
      </c>
      <c r="G486" s="83">
        <v>0</v>
      </c>
      <c r="H486" s="64">
        <v>49.5</v>
      </c>
      <c r="I486" s="65">
        <v>0</v>
      </c>
      <c r="J486" s="66">
        <v>9</v>
      </c>
      <c r="K486" s="66">
        <v>9</v>
      </c>
      <c r="L486" s="118">
        <v>0</v>
      </c>
      <c r="M486" s="117"/>
      <c r="N486" s="91">
        <v>0</v>
      </c>
    </row>
    <row r="487" spans="1:14" s="63" customFormat="1" x14ac:dyDescent="0.25">
      <c r="A487" s="110" t="s">
        <v>17</v>
      </c>
      <c r="B487" s="111"/>
      <c r="C487" s="111"/>
      <c r="D487" s="111"/>
      <c r="E487" s="7">
        <v>0</v>
      </c>
      <c r="F487" s="7">
        <v>0</v>
      </c>
      <c r="G487" s="39">
        <v>0</v>
      </c>
      <c r="H487" s="67" t="s">
        <v>14</v>
      </c>
      <c r="I487" s="68" t="s">
        <v>14</v>
      </c>
      <c r="J487" s="69" t="s">
        <v>14</v>
      </c>
      <c r="K487" s="69" t="s">
        <v>14</v>
      </c>
      <c r="L487" s="98" t="s">
        <v>14</v>
      </c>
      <c r="M487" s="99"/>
      <c r="N487" s="138" t="s">
        <v>14</v>
      </c>
    </row>
    <row r="488" spans="1:14" s="63" customFormat="1" x14ac:dyDescent="0.25">
      <c r="A488" s="112" t="s">
        <v>18</v>
      </c>
      <c r="B488" s="113"/>
      <c r="C488" s="113"/>
      <c r="D488" s="113"/>
      <c r="E488" s="78">
        <f>E486</f>
        <v>695400</v>
      </c>
      <c r="F488" s="78">
        <f t="shared" ref="F488:G488" si="198">F486</f>
        <v>590400</v>
      </c>
      <c r="G488" s="43">
        <f t="shared" si="198"/>
        <v>0</v>
      </c>
      <c r="H488" s="67" t="s">
        <v>14</v>
      </c>
      <c r="I488" s="69" t="s">
        <v>14</v>
      </c>
      <c r="J488" s="69" t="s">
        <v>14</v>
      </c>
      <c r="K488" s="69" t="s">
        <v>14</v>
      </c>
      <c r="L488" s="98" t="s">
        <v>14</v>
      </c>
      <c r="M488" s="99"/>
      <c r="N488" s="138" t="s">
        <v>14</v>
      </c>
    </row>
    <row r="489" spans="1:14" s="63" customFormat="1" x14ac:dyDescent="0.25">
      <c r="A489" s="114" t="s">
        <v>457</v>
      </c>
      <c r="B489" s="115"/>
      <c r="C489" s="115"/>
      <c r="D489" s="115"/>
      <c r="E489" s="10">
        <f>SUM(E487:E488)</f>
        <v>695400</v>
      </c>
      <c r="F489" s="10">
        <f t="shared" ref="F489:G489" si="199">SUM(F487:F488)</f>
        <v>590400</v>
      </c>
      <c r="G489" s="37">
        <f t="shared" si="199"/>
        <v>0</v>
      </c>
      <c r="H489" s="67" t="s">
        <v>14</v>
      </c>
      <c r="I489" s="69" t="s">
        <v>14</v>
      </c>
      <c r="J489" s="69" t="s">
        <v>14</v>
      </c>
      <c r="K489" s="69" t="s">
        <v>14</v>
      </c>
      <c r="L489" s="98" t="s">
        <v>14</v>
      </c>
      <c r="M489" s="99"/>
      <c r="N489" s="138" t="s">
        <v>14</v>
      </c>
    </row>
    <row r="490" spans="1:14" s="63" customFormat="1" ht="17.100000000000001" customHeight="1" x14ac:dyDescent="0.25">
      <c r="A490" s="119" t="s">
        <v>458</v>
      </c>
      <c r="B490" s="120"/>
      <c r="C490" s="120"/>
      <c r="D490" s="120"/>
      <c r="E490" s="121"/>
      <c r="F490" s="121"/>
      <c r="G490" s="121"/>
      <c r="H490" s="120"/>
      <c r="I490" s="120"/>
      <c r="J490" s="120"/>
      <c r="K490" s="120"/>
      <c r="L490" s="120"/>
      <c r="M490" s="120"/>
      <c r="N490" s="122"/>
    </row>
    <row r="491" spans="1:14" s="63" customFormat="1" x14ac:dyDescent="0.25">
      <c r="A491" s="123" t="s">
        <v>459</v>
      </c>
      <c r="B491" s="121"/>
      <c r="C491" s="116" t="s">
        <v>460</v>
      </c>
      <c r="D491" s="117"/>
      <c r="E491" s="74">
        <v>1048000</v>
      </c>
      <c r="F491" s="74">
        <v>115000</v>
      </c>
      <c r="G491" s="82">
        <v>0</v>
      </c>
      <c r="H491" s="64">
        <v>55.1</v>
      </c>
      <c r="I491" s="65" t="s">
        <v>14</v>
      </c>
      <c r="J491" s="66">
        <v>9</v>
      </c>
      <c r="K491" s="66">
        <v>9</v>
      </c>
      <c r="L491" s="118">
        <v>0</v>
      </c>
      <c r="M491" s="117"/>
      <c r="N491" s="91">
        <v>0</v>
      </c>
    </row>
    <row r="492" spans="1:14" s="63" customFormat="1" x14ac:dyDescent="0.25">
      <c r="A492" s="123" t="s">
        <v>461</v>
      </c>
      <c r="B492" s="121"/>
      <c r="C492" s="116" t="s">
        <v>462</v>
      </c>
      <c r="D492" s="117"/>
      <c r="E492" s="16">
        <v>611000</v>
      </c>
      <c r="F492" s="16">
        <v>549900</v>
      </c>
      <c r="G492" s="40">
        <v>549900</v>
      </c>
      <c r="H492" s="64">
        <v>63.5</v>
      </c>
      <c r="I492" s="65">
        <v>110</v>
      </c>
      <c r="J492" s="66">
        <v>9</v>
      </c>
      <c r="K492" s="66">
        <v>9</v>
      </c>
      <c r="L492" s="118">
        <v>0</v>
      </c>
      <c r="M492" s="117"/>
      <c r="N492" s="91">
        <v>0</v>
      </c>
    </row>
    <row r="493" spans="1:14" s="63" customFormat="1" x14ac:dyDescent="0.25">
      <c r="A493" s="110" t="s">
        <v>17</v>
      </c>
      <c r="B493" s="111"/>
      <c r="C493" s="111"/>
      <c r="D493" s="111"/>
      <c r="E493" s="7">
        <f>E492</f>
        <v>611000</v>
      </c>
      <c r="F493" s="7">
        <f t="shared" ref="F493:G493" si="200">F492</f>
        <v>549900</v>
      </c>
      <c r="G493" s="39">
        <f t="shared" si="200"/>
        <v>549900</v>
      </c>
      <c r="H493" s="67" t="s">
        <v>14</v>
      </c>
      <c r="I493" s="68" t="s">
        <v>14</v>
      </c>
      <c r="J493" s="69" t="s">
        <v>14</v>
      </c>
      <c r="K493" s="69" t="s">
        <v>14</v>
      </c>
      <c r="L493" s="98" t="s">
        <v>14</v>
      </c>
      <c r="M493" s="99"/>
      <c r="N493" s="138" t="s">
        <v>14</v>
      </c>
    </row>
    <row r="494" spans="1:14" s="63" customFormat="1" x14ac:dyDescent="0.25">
      <c r="A494" s="112" t="s">
        <v>18</v>
      </c>
      <c r="B494" s="113"/>
      <c r="C494" s="113"/>
      <c r="D494" s="113"/>
      <c r="E494" s="78">
        <f>E491</f>
        <v>1048000</v>
      </c>
      <c r="F494" s="78">
        <f t="shared" ref="F494:G494" si="201">F491</f>
        <v>115000</v>
      </c>
      <c r="G494" s="43">
        <f t="shared" si="201"/>
        <v>0</v>
      </c>
      <c r="H494" s="67" t="s">
        <v>14</v>
      </c>
      <c r="I494" s="69" t="s">
        <v>14</v>
      </c>
      <c r="J494" s="69" t="s">
        <v>14</v>
      </c>
      <c r="K494" s="69" t="s">
        <v>14</v>
      </c>
      <c r="L494" s="98" t="s">
        <v>14</v>
      </c>
      <c r="M494" s="99"/>
      <c r="N494" s="138" t="s">
        <v>14</v>
      </c>
    </row>
    <row r="495" spans="1:14" s="63" customFormat="1" x14ac:dyDescent="0.25">
      <c r="A495" s="114" t="s">
        <v>463</v>
      </c>
      <c r="B495" s="115"/>
      <c r="C495" s="115"/>
      <c r="D495" s="115"/>
      <c r="E495" s="10">
        <f>SUM(E493:E494)</f>
        <v>1659000</v>
      </c>
      <c r="F495" s="10">
        <f t="shared" ref="F495:G495" si="202">SUM(F493:F494)</f>
        <v>664900</v>
      </c>
      <c r="G495" s="37">
        <f t="shared" si="202"/>
        <v>549900</v>
      </c>
      <c r="H495" s="67" t="s">
        <v>14</v>
      </c>
      <c r="I495" s="69" t="s">
        <v>14</v>
      </c>
      <c r="J495" s="69" t="s">
        <v>14</v>
      </c>
      <c r="K495" s="69" t="s">
        <v>14</v>
      </c>
      <c r="L495" s="98" t="s">
        <v>14</v>
      </c>
      <c r="M495" s="99"/>
      <c r="N495" s="138" t="s">
        <v>14</v>
      </c>
    </row>
    <row r="496" spans="1:14" s="63" customFormat="1" ht="17.100000000000001" customHeight="1" x14ac:dyDescent="0.25">
      <c r="A496" s="119" t="s">
        <v>464</v>
      </c>
      <c r="B496" s="120"/>
      <c r="C496" s="120"/>
      <c r="D496" s="120"/>
      <c r="E496" s="121"/>
      <c r="F496" s="121"/>
      <c r="G496" s="121"/>
      <c r="H496" s="120"/>
      <c r="I496" s="120"/>
      <c r="J496" s="120"/>
      <c r="K496" s="120"/>
      <c r="L496" s="120"/>
      <c r="M496" s="120"/>
      <c r="N496" s="122"/>
    </row>
    <row r="497" spans="1:14" s="63" customFormat="1" x14ac:dyDescent="0.25">
      <c r="A497" s="123" t="s">
        <v>465</v>
      </c>
      <c r="B497" s="121"/>
      <c r="C497" s="116" t="s">
        <v>466</v>
      </c>
      <c r="D497" s="117"/>
      <c r="E497" s="84">
        <v>115000</v>
      </c>
      <c r="F497" s="84">
        <v>80000</v>
      </c>
      <c r="G497" s="83">
        <v>80000</v>
      </c>
      <c r="H497" s="64">
        <v>80.2</v>
      </c>
      <c r="I497" s="65">
        <v>105</v>
      </c>
      <c r="J497" s="66">
        <v>9</v>
      </c>
      <c r="K497" s="66">
        <v>9</v>
      </c>
      <c r="L497" s="118">
        <v>0</v>
      </c>
      <c r="M497" s="117"/>
      <c r="N497" s="91">
        <v>0</v>
      </c>
    </row>
    <row r="498" spans="1:14" s="63" customFormat="1" x14ac:dyDescent="0.25">
      <c r="A498" s="110" t="s">
        <v>17</v>
      </c>
      <c r="B498" s="111"/>
      <c r="C498" s="111"/>
      <c r="D498" s="111"/>
      <c r="E498" s="7">
        <v>0</v>
      </c>
      <c r="F498" s="7">
        <v>0</v>
      </c>
      <c r="G498" s="7">
        <v>0</v>
      </c>
      <c r="H498" s="67" t="s">
        <v>14</v>
      </c>
      <c r="I498" s="68" t="s">
        <v>14</v>
      </c>
      <c r="J498" s="69" t="s">
        <v>14</v>
      </c>
      <c r="K498" s="69" t="s">
        <v>14</v>
      </c>
      <c r="L498" s="98" t="s">
        <v>14</v>
      </c>
      <c r="M498" s="99"/>
      <c r="N498" s="138" t="s">
        <v>14</v>
      </c>
    </row>
    <row r="499" spans="1:14" s="63" customFormat="1" x14ac:dyDescent="0.25">
      <c r="A499" s="112" t="s">
        <v>18</v>
      </c>
      <c r="B499" s="113"/>
      <c r="C499" s="113"/>
      <c r="D499" s="113"/>
      <c r="E499" s="78">
        <f>E497</f>
        <v>115000</v>
      </c>
      <c r="F499" s="78">
        <f t="shared" ref="F499:G499" si="203">F497</f>
        <v>80000</v>
      </c>
      <c r="G499" s="78">
        <f t="shared" si="203"/>
        <v>80000</v>
      </c>
      <c r="H499" s="67" t="s">
        <v>14</v>
      </c>
      <c r="I499" s="69" t="s">
        <v>14</v>
      </c>
      <c r="J499" s="69" t="s">
        <v>14</v>
      </c>
      <c r="K499" s="69" t="s">
        <v>14</v>
      </c>
      <c r="L499" s="98" t="s">
        <v>14</v>
      </c>
      <c r="M499" s="99"/>
      <c r="N499" s="138" t="s">
        <v>14</v>
      </c>
    </row>
    <row r="500" spans="1:14" s="63" customFormat="1" x14ac:dyDescent="0.25">
      <c r="A500" s="114" t="s">
        <v>467</v>
      </c>
      <c r="B500" s="115"/>
      <c r="C500" s="115"/>
      <c r="D500" s="115"/>
      <c r="E500" s="10">
        <f>SUM(E498:E499)</f>
        <v>115000</v>
      </c>
      <c r="F500" s="10">
        <f t="shared" ref="F500:G500" si="204">SUM(F498:F499)</f>
        <v>80000</v>
      </c>
      <c r="G500" s="10">
        <f t="shared" si="204"/>
        <v>80000</v>
      </c>
      <c r="H500" s="67" t="s">
        <v>14</v>
      </c>
      <c r="I500" s="69" t="s">
        <v>14</v>
      </c>
      <c r="J500" s="69" t="s">
        <v>14</v>
      </c>
      <c r="K500" s="69" t="s">
        <v>14</v>
      </c>
      <c r="L500" s="98" t="s">
        <v>14</v>
      </c>
      <c r="M500" s="99"/>
      <c r="N500" s="138" t="s">
        <v>14</v>
      </c>
    </row>
    <row r="501" spans="1:14" s="63" customFormat="1" ht="17.100000000000001" customHeight="1" x14ac:dyDescent="0.25">
      <c r="A501" s="119" t="s">
        <v>468</v>
      </c>
      <c r="B501" s="120"/>
      <c r="C501" s="120"/>
      <c r="D501" s="120"/>
      <c r="E501" s="121"/>
      <c r="F501" s="121"/>
      <c r="G501" s="121"/>
      <c r="H501" s="120"/>
      <c r="I501" s="120"/>
      <c r="J501" s="120"/>
      <c r="K501" s="120"/>
      <c r="L501" s="120"/>
      <c r="M501" s="120"/>
      <c r="N501" s="122"/>
    </row>
    <row r="502" spans="1:14" s="63" customFormat="1" x14ac:dyDescent="0.25">
      <c r="A502" s="123" t="s">
        <v>469</v>
      </c>
      <c r="B502" s="121"/>
      <c r="C502" s="116" t="s">
        <v>470</v>
      </c>
      <c r="D502" s="117"/>
      <c r="E502" s="74">
        <v>1322000</v>
      </c>
      <c r="F502" s="74">
        <v>1128000</v>
      </c>
      <c r="G502" s="82">
        <v>1128000</v>
      </c>
      <c r="H502" s="64">
        <v>70.2</v>
      </c>
      <c r="I502" s="65">
        <v>115</v>
      </c>
      <c r="J502" s="66">
        <v>9</v>
      </c>
      <c r="K502" s="66">
        <v>9</v>
      </c>
      <c r="L502" s="118">
        <v>0</v>
      </c>
      <c r="M502" s="117"/>
      <c r="N502" s="91">
        <v>0</v>
      </c>
    </row>
    <row r="503" spans="1:14" s="63" customFormat="1" x14ac:dyDescent="0.25">
      <c r="A503" s="123" t="s">
        <v>471</v>
      </c>
      <c r="B503" s="121"/>
      <c r="C503" s="116" t="s">
        <v>472</v>
      </c>
      <c r="D503" s="117"/>
      <c r="E503" s="84">
        <v>299800</v>
      </c>
      <c r="F503" s="84">
        <v>108600</v>
      </c>
      <c r="G503" s="83">
        <v>108600</v>
      </c>
      <c r="H503" s="64">
        <v>80.5</v>
      </c>
      <c r="I503" s="65">
        <v>110</v>
      </c>
      <c r="J503" s="66">
        <v>9</v>
      </c>
      <c r="K503" s="66">
        <v>9</v>
      </c>
      <c r="L503" s="118">
        <v>0</v>
      </c>
      <c r="M503" s="117"/>
      <c r="N503" s="91">
        <v>0</v>
      </c>
    </row>
    <row r="504" spans="1:14" s="63" customFormat="1" x14ac:dyDescent="0.25">
      <c r="A504" s="110" t="s">
        <v>17</v>
      </c>
      <c r="B504" s="111"/>
      <c r="C504" s="111"/>
      <c r="D504" s="111"/>
      <c r="E504" s="7">
        <v>0</v>
      </c>
      <c r="F504" s="7">
        <v>0</v>
      </c>
      <c r="G504" s="7">
        <v>0</v>
      </c>
      <c r="H504" s="67" t="s">
        <v>14</v>
      </c>
      <c r="I504" s="68" t="s">
        <v>14</v>
      </c>
      <c r="J504" s="69" t="s">
        <v>14</v>
      </c>
      <c r="K504" s="69" t="s">
        <v>14</v>
      </c>
      <c r="L504" s="98" t="s">
        <v>14</v>
      </c>
      <c r="M504" s="99"/>
      <c r="N504" s="138" t="s">
        <v>14</v>
      </c>
    </row>
    <row r="505" spans="1:14" s="63" customFormat="1" x14ac:dyDescent="0.25">
      <c r="A505" s="112" t="s">
        <v>18</v>
      </c>
      <c r="B505" s="113"/>
      <c r="C505" s="113"/>
      <c r="D505" s="113"/>
      <c r="E505" s="78">
        <f>SUM(E502:E503)</f>
        <v>1621800</v>
      </c>
      <c r="F505" s="78">
        <f t="shared" ref="F505:G505" si="205">SUM(F502:F503)</f>
        <v>1236600</v>
      </c>
      <c r="G505" s="78">
        <f t="shared" si="205"/>
        <v>1236600</v>
      </c>
      <c r="H505" s="67" t="s">
        <v>14</v>
      </c>
      <c r="I505" s="69" t="s">
        <v>14</v>
      </c>
      <c r="J505" s="69" t="s">
        <v>14</v>
      </c>
      <c r="K505" s="69" t="s">
        <v>14</v>
      </c>
      <c r="L505" s="98" t="s">
        <v>14</v>
      </c>
      <c r="M505" s="99"/>
      <c r="N505" s="138" t="s">
        <v>14</v>
      </c>
    </row>
    <row r="506" spans="1:14" s="63" customFormat="1" x14ac:dyDescent="0.25">
      <c r="A506" s="114" t="s">
        <v>473</v>
      </c>
      <c r="B506" s="115"/>
      <c r="C506" s="115"/>
      <c r="D506" s="115"/>
      <c r="E506" s="10">
        <f>SUM(E504:E505)</f>
        <v>1621800</v>
      </c>
      <c r="F506" s="10">
        <f t="shared" ref="F506:G506" si="206">SUM(F504:F505)</f>
        <v>1236600</v>
      </c>
      <c r="G506" s="10">
        <f t="shared" si="206"/>
        <v>1236600</v>
      </c>
      <c r="H506" s="67" t="s">
        <v>14</v>
      </c>
      <c r="I506" s="69" t="s">
        <v>14</v>
      </c>
      <c r="J506" s="69" t="s">
        <v>14</v>
      </c>
      <c r="K506" s="69" t="s">
        <v>14</v>
      </c>
      <c r="L506" s="98" t="s">
        <v>14</v>
      </c>
      <c r="M506" s="99"/>
      <c r="N506" s="138" t="s">
        <v>14</v>
      </c>
    </row>
    <row r="507" spans="1:14" s="63" customFormat="1" ht="17.100000000000001" customHeight="1" x14ac:dyDescent="0.25">
      <c r="A507" s="119" t="s">
        <v>474</v>
      </c>
      <c r="B507" s="120"/>
      <c r="C507" s="120"/>
      <c r="D507" s="120"/>
      <c r="E507" s="121"/>
      <c r="F507" s="121"/>
      <c r="G507" s="121"/>
      <c r="H507" s="120"/>
      <c r="I507" s="120"/>
      <c r="J507" s="120"/>
      <c r="K507" s="120"/>
      <c r="L507" s="120"/>
      <c r="M507" s="120"/>
      <c r="N507" s="122"/>
    </row>
    <row r="508" spans="1:14" s="63" customFormat="1" x14ac:dyDescent="0.25">
      <c r="A508" s="123" t="s">
        <v>475</v>
      </c>
      <c r="B508" s="121"/>
      <c r="C508" s="116" t="s">
        <v>476</v>
      </c>
      <c r="D508" s="117"/>
      <c r="E508" s="74">
        <v>729200</v>
      </c>
      <c r="F508" s="74">
        <v>586400</v>
      </c>
      <c r="G508" s="82">
        <v>586400</v>
      </c>
      <c r="H508" s="64">
        <v>61.3</v>
      </c>
      <c r="I508" s="65">
        <v>105</v>
      </c>
      <c r="J508" s="66">
        <v>9</v>
      </c>
      <c r="K508" s="66">
        <v>9</v>
      </c>
      <c r="L508" s="118">
        <v>0</v>
      </c>
      <c r="M508" s="117"/>
      <c r="N508" s="91">
        <v>0</v>
      </c>
    </row>
    <row r="509" spans="1:14" s="63" customFormat="1" x14ac:dyDescent="0.25">
      <c r="A509" s="123" t="s">
        <v>477</v>
      </c>
      <c r="B509" s="121"/>
      <c r="C509" s="116" t="s">
        <v>478</v>
      </c>
      <c r="D509" s="117"/>
      <c r="E509" s="16">
        <v>1072236</v>
      </c>
      <c r="F509" s="16">
        <v>350000</v>
      </c>
      <c r="G509" s="40">
        <v>350000</v>
      </c>
      <c r="H509" s="64">
        <v>75.8</v>
      </c>
      <c r="I509" s="65">
        <v>115</v>
      </c>
      <c r="J509" s="66">
        <v>9</v>
      </c>
      <c r="K509" s="66">
        <v>9</v>
      </c>
      <c r="L509" s="118">
        <v>0</v>
      </c>
      <c r="M509" s="117"/>
      <c r="N509" s="91">
        <v>0</v>
      </c>
    </row>
    <row r="510" spans="1:14" s="63" customFormat="1" x14ac:dyDescent="0.25">
      <c r="A510" s="110" t="s">
        <v>17</v>
      </c>
      <c r="B510" s="111"/>
      <c r="C510" s="111"/>
      <c r="D510" s="111"/>
      <c r="E510" s="7">
        <f>E509</f>
        <v>1072236</v>
      </c>
      <c r="F510" s="7">
        <f t="shared" ref="F510:G510" si="207">F509</f>
        <v>350000</v>
      </c>
      <c r="G510" s="7">
        <f t="shared" si="207"/>
        <v>350000</v>
      </c>
      <c r="H510" s="67" t="s">
        <v>14</v>
      </c>
      <c r="I510" s="68" t="s">
        <v>14</v>
      </c>
      <c r="J510" s="69" t="s">
        <v>14</v>
      </c>
      <c r="K510" s="69" t="s">
        <v>14</v>
      </c>
      <c r="L510" s="98" t="s">
        <v>14</v>
      </c>
      <c r="M510" s="99"/>
      <c r="N510" s="138" t="s">
        <v>14</v>
      </c>
    </row>
    <row r="511" spans="1:14" s="63" customFormat="1" x14ac:dyDescent="0.25">
      <c r="A511" s="112" t="s">
        <v>18</v>
      </c>
      <c r="B511" s="113"/>
      <c r="C511" s="113"/>
      <c r="D511" s="113"/>
      <c r="E511" s="78">
        <f>E508</f>
        <v>729200</v>
      </c>
      <c r="F511" s="78">
        <f t="shared" ref="F511:G511" si="208">F508</f>
        <v>586400</v>
      </c>
      <c r="G511" s="78">
        <f t="shared" si="208"/>
        <v>586400</v>
      </c>
      <c r="H511" s="67" t="s">
        <v>14</v>
      </c>
      <c r="I511" s="69" t="s">
        <v>14</v>
      </c>
      <c r="J511" s="69" t="s">
        <v>14</v>
      </c>
      <c r="K511" s="69" t="s">
        <v>14</v>
      </c>
      <c r="L511" s="98" t="s">
        <v>14</v>
      </c>
      <c r="M511" s="99"/>
      <c r="N511" s="138" t="s">
        <v>14</v>
      </c>
    </row>
    <row r="512" spans="1:14" s="63" customFormat="1" x14ac:dyDescent="0.25">
      <c r="A512" s="114" t="s">
        <v>479</v>
      </c>
      <c r="B512" s="115"/>
      <c r="C512" s="115"/>
      <c r="D512" s="115"/>
      <c r="E512" s="10">
        <f>SUM(E510:E511)</f>
        <v>1801436</v>
      </c>
      <c r="F512" s="10">
        <f t="shared" ref="F512:G512" si="209">SUM(F510:F511)</f>
        <v>936400</v>
      </c>
      <c r="G512" s="10">
        <f t="shared" si="209"/>
        <v>936400</v>
      </c>
      <c r="H512" s="67" t="s">
        <v>14</v>
      </c>
      <c r="I512" s="69" t="s">
        <v>14</v>
      </c>
      <c r="J512" s="69" t="s">
        <v>14</v>
      </c>
      <c r="K512" s="69" t="s">
        <v>14</v>
      </c>
      <c r="L512" s="98" t="s">
        <v>14</v>
      </c>
      <c r="M512" s="99"/>
      <c r="N512" s="138" t="s">
        <v>14</v>
      </c>
    </row>
    <row r="513" spans="1:14" s="63" customFormat="1" ht="17.100000000000001" customHeight="1" x14ac:dyDescent="0.25">
      <c r="A513" s="119" t="s">
        <v>480</v>
      </c>
      <c r="B513" s="120"/>
      <c r="C513" s="120"/>
      <c r="D513" s="120"/>
      <c r="E513" s="121"/>
      <c r="F513" s="121"/>
      <c r="G513" s="121"/>
      <c r="H513" s="120"/>
      <c r="I513" s="120"/>
      <c r="J513" s="120"/>
      <c r="K513" s="120"/>
      <c r="L513" s="120"/>
      <c r="M513" s="120"/>
      <c r="N513" s="122"/>
    </row>
    <row r="514" spans="1:14" s="63" customFormat="1" x14ac:dyDescent="0.25">
      <c r="A514" s="123" t="s">
        <v>481</v>
      </c>
      <c r="B514" s="121"/>
      <c r="C514" s="116" t="s">
        <v>482</v>
      </c>
      <c r="D514" s="117"/>
      <c r="E514" s="16">
        <v>375100</v>
      </c>
      <c r="F514" s="16">
        <v>337590</v>
      </c>
      <c r="G514" s="40">
        <v>0</v>
      </c>
      <c r="H514" s="64"/>
      <c r="I514" s="65" t="s">
        <v>14</v>
      </c>
      <c r="J514" s="66">
        <v>9</v>
      </c>
      <c r="K514" s="66">
        <v>9</v>
      </c>
      <c r="L514" s="118">
        <v>0</v>
      </c>
      <c r="M514" s="117"/>
      <c r="N514" s="91">
        <v>0</v>
      </c>
    </row>
    <row r="515" spans="1:14" s="63" customFormat="1" x14ac:dyDescent="0.25">
      <c r="A515" s="110" t="s">
        <v>17</v>
      </c>
      <c r="B515" s="111"/>
      <c r="C515" s="111"/>
      <c r="D515" s="111"/>
      <c r="E515" s="7">
        <f>E514</f>
        <v>375100</v>
      </c>
      <c r="F515" s="7">
        <f t="shared" ref="F515:G515" si="210">F514</f>
        <v>337590</v>
      </c>
      <c r="G515" s="7">
        <f t="shared" si="210"/>
        <v>0</v>
      </c>
      <c r="H515" s="67" t="s">
        <v>14</v>
      </c>
      <c r="I515" s="68" t="s">
        <v>14</v>
      </c>
      <c r="J515" s="69" t="s">
        <v>14</v>
      </c>
      <c r="K515" s="69" t="s">
        <v>14</v>
      </c>
      <c r="L515" s="98" t="s">
        <v>14</v>
      </c>
      <c r="M515" s="99"/>
      <c r="N515" s="138" t="s">
        <v>14</v>
      </c>
    </row>
    <row r="516" spans="1:14" s="63" customFormat="1" x14ac:dyDescent="0.25">
      <c r="A516" s="112" t="s">
        <v>18</v>
      </c>
      <c r="B516" s="113"/>
      <c r="C516" s="113"/>
      <c r="D516" s="113"/>
      <c r="E516" s="78">
        <v>0</v>
      </c>
      <c r="F516" s="78">
        <v>0</v>
      </c>
      <c r="G516" s="78">
        <v>0</v>
      </c>
      <c r="H516" s="67" t="s">
        <v>14</v>
      </c>
      <c r="I516" s="69" t="s">
        <v>14</v>
      </c>
      <c r="J516" s="69" t="s">
        <v>14</v>
      </c>
      <c r="K516" s="69" t="s">
        <v>14</v>
      </c>
      <c r="L516" s="98" t="s">
        <v>14</v>
      </c>
      <c r="M516" s="99"/>
      <c r="N516" s="138" t="s">
        <v>14</v>
      </c>
    </row>
    <row r="517" spans="1:14" s="63" customFormat="1" x14ac:dyDescent="0.25">
      <c r="A517" s="114" t="s">
        <v>483</v>
      </c>
      <c r="B517" s="115"/>
      <c r="C517" s="115"/>
      <c r="D517" s="115"/>
      <c r="E517" s="10">
        <f>SUM(E515:E516)</f>
        <v>375100</v>
      </c>
      <c r="F517" s="10">
        <f t="shared" ref="F517:G517" si="211">SUM(F515:F516)</f>
        <v>337590</v>
      </c>
      <c r="G517" s="10">
        <f t="shared" si="211"/>
        <v>0</v>
      </c>
      <c r="H517" s="67" t="s">
        <v>14</v>
      </c>
      <c r="I517" s="69" t="s">
        <v>14</v>
      </c>
      <c r="J517" s="69" t="s">
        <v>14</v>
      </c>
      <c r="K517" s="69" t="s">
        <v>14</v>
      </c>
      <c r="L517" s="98" t="s">
        <v>14</v>
      </c>
      <c r="M517" s="99"/>
      <c r="N517" s="138" t="s">
        <v>14</v>
      </c>
    </row>
    <row r="518" spans="1:14" s="63" customFormat="1" ht="17.100000000000001" customHeight="1" x14ac:dyDescent="0.25">
      <c r="A518" s="119" t="s">
        <v>484</v>
      </c>
      <c r="B518" s="120"/>
      <c r="C518" s="120"/>
      <c r="D518" s="120"/>
      <c r="E518" s="121"/>
      <c r="F518" s="121"/>
      <c r="G518" s="121"/>
      <c r="H518" s="120"/>
      <c r="I518" s="120"/>
      <c r="J518" s="120"/>
      <c r="K518" s="120"/>
      <c r="L518" s="120"/>
      <c r="M518" s="120"/>
      <c r="N518" s="122"/>
    </row>
    <row r="519" spans="1:14" s="63" customFormat="1" x14ac:dyDescent="0.25">
      <c r="A519" s="123" t="s">
        <v>485</v>
      </c>
      <c r="B519" s="121"/>
      <c r="C519" s="116" t="s">
        <v>486</v>
      </c>
      <c r="D519" s="117"/>
      <c r="E519" s="74">
        <v>1276000</v>
      </c>
      <c r="F519" s="74">
        <v>1140000</v>
      </c>
      <c r="G519" s="82">
        <v>1140000</v>
      </c>
      <c r="H519" s="64">
        <v>71</v>
      </c>
      <c r="I519" s="65">
        <v>105</v>
      </c>
      <c r="J519" s="66">
        <v>9</v>
      </c>
      <c r="K519" s="66">
        <v>9</v>
      </c>
      <c r="L519" s="118">
        <v>0</v>
      </c>
      <c r="M519" s="117"/>
      <c r="N519" s="91">
        <v>0</v>
      </c>
    </row>
    <row r="520" spans="1:14" s="63" customFormat="1" x14ac:dyDescent="0.25">
      <c r="A520" s="123" t="s">
        <v>487</v>
      </c>
      <c r="B520" s="121"/>
      <c r="C520" s="116" t="s">
        <v>488</v>
      </c>
      <c r="D520" s="117"/>
      <c r="E520" s="8">
        <v>700000</v>
      </c>
      <c r="F520" s="8">
        <v>550000</v>
      </c>
      <c r="G520" s="50">
        <v>550000</v>
      </c>
      <c r="H520" s="64">
        <v>66.7</v>
      </c>
      <c r="I520" s="65">
        <v>110</v>
      </c>
      <c r="J520" s="66">
        <v>9</v>
      </c>
      <c r="K520" s="66">
        <v>9</v>
      </c>
      <c r="L520" s="118">
        <v>0</v>
      </c>
      <c r="M520" s="117"/>
      <c r="N520" s="91">
        <v>0</v>
      </c>
    </row>
    <row r="521" spans="1:14" s="63" customFormat="1" x14ac:dyDescent="0.25">
      <c r="A521" s="123" t="s">
        <v>489</v>
      </c>
      <c r="B521" s="121"/>
      <c r="C521" s="116" t="s">
        <v>490</v>
      </c>
      <c r="D521" s="117"/>
      <c r="E521" s="74">
        <v>95000</v>
      </c>
      <c r="F521" s="74">
        <v>63000</v>
      </c>
      <c r="G521" s="82">
        <v>38000</v>
      </c>
      <c r="H521" s="64">
        <v>68.5</v>
      </c>
      <c r="I521" s="65">
        <v>75</v>
      </c>
      <c r="J521" s="66">
        <v>9</v>
      </c>
      <c r="K521" s="66">
        <v>9</v>
      </c>
      <c r="L521" s="118">
        <v>0</v>
      </c>
      <c r="M521" s="117"/>
      <c r="N521" s="91">
        <v>0</v>
      </c>
    </row>
    <row r="522" spans="1:14" s="63" customFormat="1" x14ac:dyDescent="0.25">
      <c r="A522" s="123" t="s">
        <v>491</v>
      </c>
      <c r="B522" s="121"/>
      <c r="C522" s="116" t="s">
        <v>492</v>
      </c>
      <c r="D522" s="117"/>
      <c r="E522" s="84">
        <v>198980</v>
      </c>
      <c r="F522" s="84">
        <v>137000</v>
      </c>
      <c r="G522" s="83">
        <v>66000</v>
      </c>
      <c r="H522" s="64">
        <v>61.3</v>
      </c>
      <c r="I522" s="65">
        <v>80</v>
      </c>
      <c r="J522" s="66">
        <v>9</v>
      </c>
      <c r="K522" s="66">
        <v>9</v>
      </c>
      <c r="L522" s="118">
        <v>0</v>
      </c>
      <c r="M522" s="117"/>
      <c r="N522" s="91">
        <v>0</v>
      </c>
    </row>
    <row r="523" spans="1:14" s="63" customFormat="1" x14ac:dyDescent="0.25">
      <c r="A523" s="110" t="s">
        <v>17</v>
      </c>
      <c r="B523" s="111"/>
      <c r="C523" s="111"/>
      <c r="D523" s="111"/>
      <c r="E523" s="7">
        <f>E520</f>
        <v>700000</v>
      </c>
      <c r="F523" s="7">
        <f t="shared" ref="F523:G523" si="212">F520</f>
        <v>550000</v>
      </c>
      <c r="G523" s="7">
        <f t="shared" si="212"/>
        <v>550000</v>
      </c>
      <c r="H523" s="67" t="s">
        <v>14</v>
      </c>
      <c r="I523" s="68" t="s">
        <v>14</v>
      </c>
      <c r="J523" s="69" t="s">
        <v>14</v>
      </c>
      <c r="K523" s="69" t="s">
        <v>14</v>
      </c>
      <c r="L523" s="98" t="s">
        <v>14</v>
      </c>
      <c r="M523" s="99"/>
      <c r="N523" s="138" t="s">
        <v>14</v>
      </c>
    </row>
    <row r="524" spans="1:14" s="63" customFormat="1" x14ac:dyDescent="0.25">
      <c r="A524" s="112" t="s">
        <v>18</v>
      </c>
      <c r="B524" s="113"/>
      <c r="C524" s="113"/>
      <c r="D524" s="113"/>
      <c r="E524" s="78">
        <f>E519+E521+E522</f>
        <v>1569980</v>
      </c>
      <c r="F524" s="78">
        <f t="shared" ref="F524:G524" si="213">F519+F521+F522</f>
        <v>1340000</v>
      </c>
      <c r="G524" s="78">
        <f t="shared" si="213"/>
        <v>1244000</v>
      </c>
      <c r="H524" s="67" t="s">
        <v>14</v>
      </c>
      <c r="I524" s="69" t="s">
        <v>14</v>
      </c>
      <c r="J524" s="69" t="s">
        <v>14</v>
      </c>
      <c r="K524" s="69" t="s">
        <v>14</v>
      </c>
      <c r="L524" s="98" t="s">
        <v>14</v>
      </c>
      <c r="M524" s="99"/>
      <c r="N524" s="138" t="s">
        <v>14</v>
      </c>
    </row>
    <row r="525" spans="1:14" s="63" customFormat="1" x14ac:dyDescent="0.25">
      <c r="A525" s="114" t="s">
        <v>493</v>
      </c>
      <c r="B525" s="115"/>
      <c r="C525" s="115"/>
      <c r="D525" s="115"/>
      <c r="E525" s="10">
        <f>SUM(E523:E524)</f>
        <v>2269980</v>
      </c>
      <c r="F525" s="10">
        <f t="shared" ref="F525:G525" si="214">SUM(F523:F524)</f>
        <v>1890000</v>
      </c>
      <c r="G525" s="10">
        <f t="shared" si="214"/>
        <v>1794000</v>
      </c>
      <c r="H525" s="67" t="s">
        <v>14</v>
      </c>
      <c r="I525" s="69" t="s">
        <v>14</v>
      </c>
      <c r="J525" s="69" t="s">
        <v>14</v>
      </c>
      <c r="K525" s="69" t="s">
        <v>14</v>
      </c>
      <c r="L525" s="98" t="s">
        <v>14</v>
      </c>
      <c r="M525" s="99"/>
      <c r="N525" s="138" t="s">
        <v>14</v>
      </c>
    </row>
    <row r="526" spans="1:14" s="63" customFormat="1" ht="17.100000000000001" customHeight="1" x14ac:dyDescent="0.25">
      <c r="A526" s="119" t="s">
        <v>494</v>
      </c>
      <c r="B526" s="120"/>
      <c r="C526" s="120"/>
      <c r="D526" s="120"/>
      <c r="E526" s="121"/>
      <c r="F526" s="121"/>
      <c r="G526" s="121"/>
      <c r="H526" s="120"/>
      <c r="I526" s="120"/>
      <c r="J526" s="120"/>
      <c r="K526" s="120"/>
      <c r="L526" s="120"/>
      <c r="M526" s="120"/>
      <c r="N526" s="122"/>
    </row>
    <row r="527" spans="1:14" s="63" customFormat="1" x14ac:dyDescent="0.25">
      <c r="A527" s="123" t="s">
        <v>495</v>
      </c>
      <c r="B527" s="121"/>
      <c r="C527" s="116" t="s">
        <v>496</v>
      </c>
      <c r="D527" s="117"/>
      <c r="E527" s="84">
        <v>819920</v>
      </c>
      <c r="F527" s="84">
        <v>564000</v>
      </c>
      <c r="G527" s="83">
        <v>546000</v>
      </c>
      <c r="H527" s="64">
        <v>78.099999999999994</v>
      </c>
      <c r="I527" s="65">
        <v>110</v>
      </c>
      <c r="J527" s="66">
        <v>9</v>
      </c>
      <c r="K527" s="66">
        <v>9</v>
      </c>
      <c r="L527" s="118">
        <v>0</v>
      </c>
      <c r="M527" s="117"/>
      <c r="N527" s="91">
        <v>0</v>
      </c>
    </row>
    <row r="528" spans="1:14" s="63" customFormat="1" x14ac:dyDescent="0.25">
      <c r="A528" s="110" t="s">
        <v>17</v>
      </c>
      <c r="B528" s="111"/>
      <c r="C528" s="111"/>
      <c r="D528" s="111"/>
      <c r="E528" s="7">
        <v>0</v>
      </c>
      <c r="F528" s="7">
        <v>0</v>
      </c>
      <c r="G528" s="7">
        <v>0</v>
      </c>
      <c r="H528" s="67" t="s">
        <v>14</v>
      </c>
      <c r="I528" s="68" t="s">
        <v>14</v>
      </c>
      <c r="J528" s="69" t="s">
        <v>14</v>
      </c>
      <c r="K528" s="69" t="s">
        <v>14</v>
      </c>
      <c r="L528" s="98" t="s">
        <v>14</v>
      </c>
      <c r="M528" s="99"/>
      <c r="N528" s="138" t="s">
        <v>14</v>
      </c>
    </row>
    <row r="529" spans="1:16" s="63" customFormat="1" x14ac:dyDescent="0.25">
      <c r="A529" s="112" t="s">
        <v>18</v>
      </c>
      <c r="B529" s="113"/>
      <c r="C529" s="113"/>
      <c r="D529" s="113"/>
      <c r="E529" s="78">
        <f>E527</f>
        <v>819920</v>
      </c>
      <c r="F529" s="78">
        <f t="shared" ref="F529:G529" si="215">F527</f>
        <v>564000</v>
      </c>
      <c r="G529" s="78">
        <f t="shared" si="215"/>
        <v>546000</v>
      </c>
      <c r="H529" s="67" t="s">
        <v>14</v>
      </c>
      <c r="I529" s="69" t="s">
        <v>14</v>
      </c>
      <c r="J529" s="69" t="s">
        <v>14</v>
      </c>
      <c r="K529" s="69" t="s">
        <v>14</v>
      </c>
      <c r="L529" s="98" t="s">
        <v>14</v>
      </c>
      <c r="M529" s="99"/>
      <c r="N529" s="138" t="s">
        <v>14</v>
      </c>
    </row>
    <row r="530" spans="1:16" s="63" customFormat="1" x14ac:dyDescent="0.25">
      <c r="A530" s="114" t="s">
        <v>497</v>
      </c>
      <c r="B530" s="115"/>
      <c r="C530" s="115"/>
      <c r="D530" s="115"/>
      <c r="E530" s="10">
        <f>SUM(E528:E529)</f>
        <v>819920</v>
      </c>
      <c r="F530" s="10">
        <f t="shared" ref="F530:G530" si="216">SUM(F528:F529)</f>
        <v>564000</v>
      </c>
      <c r="G530" s="10">
        <f t="shared" si="216"/>
        <v>546000</v>
      </c>
      <c r="H530" s="67" t="s">
        <v>14</v>
      </c>
      <c r="I530" s="69" t="s">
        <v>14</v>
      </c>
      <c r="J530" s="69" t="s">
        <v>14</v>
      </c>
      <c r="K530" s="69" t="s">
        <v>14</v>
      </c>
      <c r="L530" s="98" t="s">
        <v>14</v>
      </c>
      <c r="M530" s="99"/>
      <c r="N530" s="138" t="s">
        <v>14</v>
      </c>
    </row>
    <row r="531" spans="1:16" s="63" customFormat="1" ht="17.100000000000001" customHeight="1" x14ac:dyDescent="0.25">
      <c r="A531" s="119" t="s">
        <v>498</v>
      </c>
      <c r="B531" s="120"/>
      <c r="C531" s="120"/>
      <c r="D531" s="120"/>
      <c r="E531" s="121"/>
      <c r="F531" s="121"/>
      <c r="G531" s="121"/>
      <c r="H531" s="120"/>
      <c r="I531" s="120"/>
      <c r="J531" s="120"/>
      <c r="K531" s="120"/>
      <c r="L531" s="120"/>
      <c r="M531" s="120"/>
      <c r="N531" s="122"/>
    </row>
    <row r="532" spans="1:16" s="63" customFormat="1" ht="23.25" customHeight="1" x14ac:dyDescent="0.25">
      <c r="A532" s="123" t="s">
        <v>499</v>
      </c>
      <c r="B532" s="121"/>
      <c r="C532" s="116" t="s">
        <v>500</v>
      </c>
      <c r="D532" s="117"/>
      <c r="E532" s="8">
        <v>976083</v>
      </c>
      <c r="F532" s="8">
        <v>350000</v>
      </c>
      <c r="G532" s="54">
        <v>350000</v>
      </c>
      <c r="H532" s="64">
        <v>57.9</v>
      </c>
      <c r="I532" s="65">
        <v>80</v>
      </c>
      <c r="J532" s="66">
        <v>9</v>
      </c>
      <c r="K532" s="66">
        <v>9</v>
      </c>
      <c r="L532" s="118">
        <v>0</v>
      </c>
      <c r="M532" s="117"/>
      <c r="N532" s="91">
        <v>0</v>
      </c>
      <c r="P532" s="92"/>
    </row>
    <row r="533" spans="1:16" s="63" customFormat="1" x14ac:dyDescent="0.25">
      <c r="A533" s="123" t="s">
        <v>501</v>
      </c>
      <c r="B533" s="121"/>
      <c r="C533" s="116" t="s">
        <v>502</v>
      </c>
      <c r="D533" s="117"/>
      <c r="E533" s="84">
        <v>198920</v>
      </c>
      <c r="F533" s="84">
        <v>131600</v>
      </c>
      <c r="G533" s="89">
        <v>120000</v>
      </c>
      <c r="H533" s="64">
        <v>65.3</v>
      </c>
      <c r="I533" s="65">
        <v>90</v>
      </c>
      <c r="J533" s="66">
        <v>9</v>
      </c>
      <c r="K533" s="66">
        <v>9</v>
      </c>
      <c r="L533" s="118">
        <v>0</v>
      </c>
      <c r="M533" s="117"/>
      <c r="N533" s="91">
        <v>0</v>
      </c>
      <c r="P533" s="92"/>
    </row>
    <row r="534" spans="1:16" s="63" customFormat="1" x14ac:dyDescent="0.25">
      <c r="A534" s="110" t="s">
        <v>17</v>
      </c>
      <c r="B534" s="111"/>
      <c r="C534" s="111"/>
      <c r="D534" s="111"/>
      <c r="E534" s="7">
        <f>E532</f>
        <v>976083</v>
      </c>
      <c r="F534" s="7">
        <f t="shared" ref="F534:G534" si="217">F532</f>
        <v>350000</v>
      </c>
      <c r="G534" s="7">
        <f t="shared" si="217"/>
        <v>350000</v>
      </c>
      <c r="H534" s="67" t="s">
        <v>14</v>
      </c>
      <c r="I534" s="68" t="s">
        <v>14</v>
      </c>
      <c r="J534" s="69" t="s">
        <v>14</v>
      </c>
      <c r="K534" s="69" t="s">
        <v>14</v>
      </c>
      <c r="L534" s="98" t="s">
        <v>14</v>
      </c>
      <c r="M534" s="99"/>
      <c r="N534" s="138" t="s">
        <v>14</v>
      </c>
    </row>
    <row r="535" spans="1:16" s="63" customFormat="1" x14ac:dyDescent="0.25">
      <c r="A535" s="112" t="s">
        <v>18</v>
      </c>
      <c r="B535" s="113"/>
      <c r="C535" s="113"/>
      <c r="D535" s="113"/>
      <c r="E535" s="78">
        <f>E533</f>
        <v>198920</v>
      </c>
      <c r="F535" s="78">
        <f t="shared" ref="F535:G535" si="218">F533</f>
        <v>131600</v>
      </c>
      <c r="G535" s="78">
        <f t="shared" si="218"/>
        <v>120000</v>
      </c>
      <c r="H535" s="67" t="s">
        <v>14</v>
      </c>
      <c r="I535" s="69" t="s">
        <v>14</v>
      </c>
      <c r="J535" s="69" t="s">
        <v>14</v>
      </c>
      <c r="K535" s="69" t="s">
        <v>14</v>
      </c>
      <c r="L535" s="98" t="s">
        <v>14</v>
      </c>
      <c r="M535" s="99"/>
      <c r="N535" s="138" t="s">
        <v>14</v>
      </c>
    </row>
    <row r="536" spans="1:16" s="63" customFormat="1" x14ac:dyDescent="0.25">
      <c r="A536" s="114" t="s">
        <v>503</v>
      </c>
      <c r="B536" s="115"/>
      <c r="C536" s="115"/>
      <c r="D536" s="115"/>
      <c r="E536" s="10">
        <f>SUM(E534:E535)</f>
        <v>1175003</v>
      </c>
      <c r="F536" s="10">
        <f t="shared" ref="F536:G536" si="219">SUM(F534:F535)</f>
        <v>481600</v>
      </c>
      <c r="G536" s="10">
        <f t="shared" si="219"/>
        <v>470000</v>
      </c>
      <c r="H536" s="67" t="s">
        <v>14</v>
      </c>
      <c r="I536" s="69" t="s">
        <v>14</v>
      </c>
      <c r="J536" s="69" t="s">
        <v>14</v>
      </c>
      <c r="K536" s="69" t="s">
        <v>14</v>
      </c>
      <c r="L536" s="98" t="s">
        <v>14</v>
      </c>
      <c r="M536" s="99"/>
      <c r="N536" s="138" t="s">
        <v>14</v>
      </c>
    </row>
    <row r="537" spans="1:16" s="63" customFormat="1" x14ac:dyDescent="0.25">
      <c r="A537" s="104" t="s">
        <v>17</v>
      </c>
      <c r="B537" s="105"/>
      <c r="C537" s="105"/>
      <c r="D537" s="105"/>
      <c r="E537" s="3">
        <f>E431+E438+E443+E448+E453+E459+E466+E471+E476+E482+E487+E493+E498+E504+E510+E515+E523+E528+E534</f>
        <v>4234419</v>
      </c>
      <c r="F537" s="3">
        <f t="shared" ref="F537:G537" si="220">F431+F438+F443+F448+F453+F459+F466+F471+F476+F482+F487+F493+F498+F504+F510+F515+F523+F528+F534</f>
        <v>2566490</v>
      </c>
      <c r="G537" s="18">
        <f t="shared" si="220"/>
        <v>2093900</v>
      </c>
      <c r="H537" s="67" t="s">
        <v>14</v>
      </c>
      <c r="I537" s="69" t="s">
        <v>14</v>
      </c>
      <c r="J537" s="69" t="s">
        <v>14</v>
      </c>
      <c r="K537" s="69" t="s">
        <v>14</v>
      </c>
      <c r="L537" s="98" t="s">
        <v>14</v>
      </c>
      <c r="M537" s="99"/>
      <c r="N537" s="138" t="s">
        <v>14</v>
      </c>
    </row>
    <row r="538" spans="1:16" s="63" customFormat="1" x14ac:dyDescent="0.25">
      <c r="A538" s="106" t="s">
        <v>18</v>
      </c>
      <c r="B538" s="107"/>
      <c r="C538" s="107"/>
      <c r="D538" s="107"/>
      <c r="E538" s="24">
        <f t="shared" ref="E538:G539" si="221">E432+E439+E444+E449+E454+E460+E467+E472+E477+E483+E488+E494+E499+E505+E511+E516+E524+E529+E535</f>
        <v>10855654</v>
      </c>
      <c r="F538" s="24">
        <f t="shared" si="221"/>
        <v>7535200</v>
      </c>
      <c r="G538" s="27">
        <f t="shared" si="221"/>
        <v>6337300</v>
      </c>
      <c r="H538" s="67" t="s">
        <v>14</v>
      </c>
      <c r="I538" s="69" t="s">
        <v>14</v>
      </c>
      <c r="J538" s="69" t="s">
        <v>14</v>
      </c>
      <c r="K538" s="69" t="s">
        <v>14</v>
      </c>
      <c r="L538" s="98" t="s">
        <v>14</v>
      </c>
      <c r="M538" s="99"/>
      <c r="N538" s="138" t="s">
        <v>14</v>
      </c>
    </row>
    <row r="539" spans="1:16" s="63" customFormat="1" x14ac:dyDescent="0.25">
      <c r="A539" s="108" t="s">
        <v>504</v>
      </c>
      <c r="B539" s="109"/>
      <c r="C539" s="109"/>
      <c r="D539" s="109"/>
      <c r="E539" s="5">
        <f t="shared" si="221"/>
        <v>15090073</v>
      </c>
      <c r="F539" s="5">
        <f t="shared" si="221"/>
        <v>10101690</v>
      </c>
      <c r="G539" s="20">
        <f t="shared" si="221"/>
        <v>8431200</v>
      </c>
      <c r="H539" s="67" t="s">
        <v>14</v>
      </c>
      <c r="I539" s="69" t="s">
        <v>14</v>
      </c>
      <c r="J539" s="69" t="s">
        <v>14</v>
      </c>
      <c r="K539" s="69" t="s">
        <v>14</v>
      </c>
      <c r="L539" s="98" t="s">
        <v>14</v>
      </c>
      <c r="M539" s="99"/>
      <c r="N539" s="138" t="s">
        <v>14</v>
      </c>
    </row>
    <row r="540" spans="1:16" s="63" customFormat="1" ht="18.600000000000001" customHeight="1" x14ac:dyDescent="0.25">
      <c r="A540" s="125" t="s">
        <v>505</v>
      </c>
      <c r="B540" s="120"/>
      <c r="C540" s="120"/>
      <c r="D540" s="120"/>
      <c r="E540" s="120"/>
      <c r="F540" s="120"/>
      <c r="G540" s="121"/>
      <c r="H540" s="120"/>
      <c r="I540" s="120"/>
      <c r="J540" s="120"/>
      <c r="K540" s="120"/>
      <c r="L540" s="120"/>
      <c r="M540" s="120"/>
      <c r="N540" s="122"/>
    </row>
    <row r="541" spans="1:16" s="63" customFormat="1" ht="17.100000000000001" customHeight="1" x14ac:dyDescent="0.25">
      <c r="A541" s="119" t="s">
        <v>506</v>
      </c>
      <c r="B541" s="120"/>
      <c r="C541" s="120"/>
      <c r="D541" s="120"/>
      <c r="E541" s="120"/>
      <c r="F541" s="120"/>
      <c r="G541" s="120"/>
      <c r="H541" s="120"/>
      <c r="I541" s="120"/>
      <c r="J541" s="120"/>
      <c r="K541" s="120"/>
      <c r="L541" s="120"/>
      <c r="M541" s="120"/>
      <c r="N541" s="122"/>
    </row>
    <row r="542" spans="1:16" s="63" customFormat="1" x14ac:dyDescent="0.25">
      <c r="A542" s="123" t="s">
        <v>507</v>
      </c>
      <c r="B542" s="121"/>
      <c r="C542" s="116" t="s">
        <v>508</v>
      </c>
      <c r="D542" s="117"/>
      <c r="E542" s="84">
        <v>110000</v>
      </c>
      <c r="F542" s="84">
        <v>30000</v>
      </c>
      <c r="G542" s="83">
        <v>0</v>
      </c>
      <c r="H542" s="64"/>
      <c r="I542" s="65" t="s">
        <v>14</v>
      </c>
      <c r="J542" s="91">
        <v>9</v>
      </c>
      <c r="K542" s="91">
        <v>9</v>
      </c>
      <c r="L542" s="118">
        <v>0</v>
      </c>
      <c r="M542" s="117"/>
      <c r="N542" s="91">
        <v>0</v>
      </c>
    </row>
    <row r="543" spans="1:16" s="63" customFormat="1" x14ac:dyDescent="0.25">
      <c r="A543" s="110" t="s">
        <v>17</v>
      </c>
      <c r="B543" s="111"/>
      <c r="C543" s="111"/>
      <c r="D543" s="111"/>
      <c r="E543" s="7">
        <v>0</v>
      </c>
      <c r="F543" s="7">
        <v>0</v>
      </c>
      <c r="G543" s="7">
        <v>0</v>
      </c>
      <c r="H543" s="67" t="s">
        <v>14</v>
      </c>
      <c r="I543" s="68" t="s">
        <v>14</v>
      </c>
      <c r="J543" s="69" t="s">
        <v>14</v>
      </c>
      <c r="K543" s="69" t="s">
        <v>14</v>
      </c>
      <c r="L543" s="98" t="s">
        <v>14</v>
      </c>
      <c r="M543" s="99"/>
      <c r="N543" s="138" t="s">
        <v>14</v>
      </c>
    </row>
    <row r="544" spans="1:16" s="63" customFormat="1" x14ac:dyDescent="0.25">
      <c r="A544" s="112" t="s">
        <v>18</v>
      </c>
      <c r="B544" s="113"/>
      <c r="C544" s="113"/>
      <c r="D544" s="113"/>
      <c r="E544" s="78">
        <f>E542</f>
        <v>110000</v>
      </c>
      <c r="F544" s="78">
        <f t="shared" ref="F544:G544" si="222">F542</f>
        <v>30000</v>
      </c>
      <c r="G544" s="78">
        <f t="shared" si="222"/>
        <v>0</v>
      </c>
      <c r="H544" s="67" t="s">
        <v>14</v>
      </c>
      <c r="I544" s="69" t="s">
        <v>14</v>
      </c>
      <c r="J544" s="69" t="s">
        <v>14</v>
      </c>
      <c r="K544" s="69" t="s">
        <v>14</v>
      </c>
      <c r="L544" s="98" t="s">
        <v>14</v>
      </c>
      <c r="M544" s="99"/>
      <c r="N544" s="138" t="s">
        <v>14</v>
      </c>
    </row>
    <row r="545" spans="1:14" s="63" customFormat="1" x14ac:dyDescent="0.25">
      <c r="A545" s="114" t="s">
        <v>509</v>
      </c>
      <c r="B545" s="115"/>
      <c r="C545" s="115"/>
      <c r="D545" s="115"/>
      <c r="E545" s="10">
        <f>SUM(E543:E544)</f>
        <v>110000</v>
      </c>
      <c r="F545" s="10">
        <f t="shared" ref="F545:G545" si="223">SUM(F543:F544)</f>
        <v>30000</v>
      </c>
      <c r="G545" s="10">
        <f t="shared" si="223"/>
        <v>0</v>
      </c>
      <c r="H545" s="67" t="s">
        <v>14</v>
      </c>
      <c r="I545" s="69" t="s">
        <v>14</v>
      </c>
      <c r="J545" s="69" t="s">
        <v>14</v>
      </c>
      <c r="K545" s="69" t="s">
        <v>14</v>
      </c>
      <c r="L545" s="98" t="s">
        <v>14</v>
      </c>
      <c r="M545" s="99"/>
      <c r="N545" s="138" t="s">
        <v>14</v>
      </c>
    </row>
    <row r="546" spans="1:14" s="63" customFormat="1" ht="17.100000000000001" customHeight="1" x14ac:dyDescent="0.25">
      <c r="A546" s="119" t="s">
        <v>510</v>
      </c>
      <c r="B546" s="120"/>
      <c r="C546" s="120"/>
      <c r="D546" s="120"/>
      <c r="E546" s="121"/>
      <c r="F546" s="121"/>
      <c r="G546" s="121"/>
      <c r="H546" s="120"/>
      <c r="I546" s="120"/>
      <c r="J546" s="120"/>
      <c r="K546" s="120"/>
      <c r="L546" s="120"/>
      <c r="M546" s="120"/>
      <c r="N546" s="122"/>
    </row>
    <row r="547" spans="1:14" s="63" customFormat="1" x14ac:dyDescent="0.25">
      <c r="A547" s="123" t="s">
        <v>511</v>
      </c>
      <c r="B547" s="121"/>
      <c r="C547" s="116" t="s">
        <v>512</v>
      </c>
      <c r="D547" s="117"/>
      <c r="E547" s="16">
        <v>341675</v>
      </c>
      <c r="F547" s="16">
        <v>307500</v>
      </c>
      <c r="G547" s="40">
        <v>307500</v>
      </c>
      <c r="H547" s="64">
        <v>64.3</v>
      </c>
      <c r="I547" s="65">
        <v>95</v>
      </c>
      <c r="J547" s="91">
        <v>9</v>
      </c>
      <c r="K547" s="91">
        <v>9</v>
      </c>
      <c r="L547" s="118">
        <v>0</v>
      </c>
      <c r="M547" s="117"/>
      <c r="N547" s="91">
        <v>0</v>
      </c>
    </row>
    <row r="548" spans="1:14" s="63" customFormat="1" x14ac:dyDescent="0.25">
      <c r="A548" s="110" t="s">
        <v>17</v>
      </c>
      <c r="B548" s="111"/>
      <c r="C548" s="111"/>
      <c r="D548" s="111"/>
      <c r="E548" s="7">
        <f>E547</f>
        <v>341675</v>
      </c>
      <c r="F548" s="7">
        <f t="shared" ref="F548:G548" si="224">F547</f>
        <v>307500</v>
      </c>
      <c r="G548" s="7">
        <f t="shared" si="224"/>
        <v>307500</v>
      </c>
      <c r="H548" s="67" t="s">
        <v>14</v>
      </c>
      <c r="I548" s="68" t="s">
        <v>14</v>
      </c>
      <c r="J548" s="69" t="s">
        <v>14</v>
      </c>
      <c r="K548" s="69" t="s">
        <v>14</v>
      </c>
      <c r="L548" s="98" t="s">
        <v>14</v>
      </c>
      <c r="M548" s="99"/>
      <c r="N548" s="138" t="s">
        <v>14</v>
      </c>
    </row>
    <row r="549" spans="1:14" s="63" customFormat="1" x14ac:dyDescent="0.25">
      <c r="A549" s="112" t="s">
        <v>18</v>
      </c>
      <c r="B549" s="113"/>
      <c r="C549" s="113"/>
      <c r="D549" s="113"/>
      <c r="E549" s="78">
        <v>0</v>
      </c>
      <c r="F549" s="78">
        <v>0</v>
      </c>
      <c r="G549" s="78">
        <v>0</v>
      </c>
      <c r="H549" s="67" t="s">
        <v>14</v>
      </c>
      <c r="I549" s="69" t="s">
        <v>14</v>
      </c>
      <c r="J549" s="69" t="s">
        <v>14</v>
      </c>
      <c r="K549" s="69" t="s">
        <v>14</v>
      </c>
      <c r="L549" s="98" t="s">
        <v>14</v>
      </c>
      <c r="M549" s="99"/>
      <c r="N549" s="138" t="s">
        <v>14</v>
      </c>
    </row>
    <row r="550" spans="1:14" s="63" customFormat="1" x14ac:dyDescent="0.25">
      <c r="A550" s="114" t="s">
        <v>513</v>
      </c>
      <c r="B550" s="115"/>
      <c r="C550" s="115"/>
      <c r="D550" s="115"/>
      <c r="E550" s="10">
        <f>SUM(E548:E549)</f>
        <v>341675</v>
      </c>
      <c r="F550" s="10">
        <f t="shared" ref="F550:G550" si="225">SUM(F548:F549)</f>
        <v>307500</v>
      </c>
      <c r="G550" s="10">
        <f t="shared" si="225"/>
        <v>307500</v>
      </c>
      <c r="H550" s="67" t="s">
        <v>14</v>
      </c>
      <c r="I550" s="69" t="s">
        <v>14</v>
      </c>
      <c r="J550" s="69" t="s">
        <v>14</v>
      </c>
      <c r="K550" s="69" t="s">
        <v>14</v>
      </c>
      <c r="L550" s="98" t="s">
        <v>14</v>
      </c>
      <c r="M550" s="99"/>
      <c r="N550" s="138" t="s">
        <v>14</v>
      </c>
    </row>
    <row r="551" spans="1:14" s="63" customFormat="1" ht="17.100000000000001" customHeight="1" x14ac:dyDescent="0.25">
      <c r="A551" s="119" t="s">
        <v>514</v>
      </c>
      <c r="B551" s="120"/>
      <c r="C551" s="120"/>
      <c r="D551" s="120"/>
      <c r="E551" s="121"/>
      <c r="F551" s="121"/>
      <c r="G551" s="121"/>
      <c r="H551" s="120"/>
      <c r="I551" s="120"/>
      <c r="J551" s="120"/>
      <c r="K551" s="120"/>
      <c r="L551" s="120"/>
      <c r="M551" s="120"/>
      <c r="N551" s="122"/>
    </row>
    <row r="552" spans="1:14" s="63" customFormat="1" x14ac:dyDescent="0.25">
      <c r="A552" s="123" t="s">
        <v>515</v>
      </c>
      <c r="B552" s="121"/>
      <c r="C552" s="116" t="s">
        <v>516</v>
      </c>
      <c r="D552" s="117"/>
      <c r="E552" s="84">
        <v>157333</v>
      </c>
      <c r="F552" s="84">
        <v>141600</v>
      </c>
      <c r="G552" s="83">
        <v>0</v>
      </c>
      <c r="H552" s="64">
        <v>71</v>
      </c>
      <c r="I552" s="65" t="s">
        <v>14</v>
      </c>
      <c r="J552" s="91">
        <v>9</v>
      </c>
      <c r="K552" s="91">
        <v>9</v>
      </c>
      <c r="L552" s="118">
        <v>0</v>
      </c>
      <c r="M552" s="117"/>
      <c r="N552" s="91">
        <v>0</v>
      </c>
    </row>
    <row r="553" spans="1:14" s="63" customFormat="1" x14ac:dyDescent="0.25">
      <c r="A553" s="110" t="s">
        <v>17</v>
      </c>
      <c r="B553" s="111"/>
      <c r="C553" s="111"/>
      <c r="D553" s="111"/>
      <c r="E553" s="7">
        <v>0</v>
      </c>
      <c r="F553" s="7">
        <v>0</v>
      </c>
      <c r="G553" s="7">
        <v>0</v>
      </c>
      <c r="H553" s="67" t="s">
        <v>14</v>
      </c>
      <c r="I553" s="68" t="s">
        <v>14</v>
      </c>
      <c r="J553" s="69" t="s">
        <v>14</v>
      </c>
      <c r="K553" s="69" t="s">
        <v>14</v>
      </c>
      <c r="L553" s="98" t="s">
        <v>14</v>
      </c>
      <c r="M553" s="99"/>
      <c r="N553" s="138" t="s">
        <v>14</v>
      </c>
    </row>
    <row r="554" spans="1:14" s="63" customFormat="1" x14ac:dyDescent="0.25">
      <c r="A554" s="112" t="s">
        <v>18</v>
      </c>
      <c r="B554" s="113"/>
      <c r="C554" s="113"/>
      <c r="D554" s="113"/>
      <c r="E554" s="78">
        <f>E552</f>
        <v>157333</v>
      </c>
      <c r="F554" s="78">
        <f t="shared" ref="F554:G554" si="226">F552</f>
        <v>141600</v>
      </c>
      <c r="G554" s="78">
        <f t="shared" si="226"/>
        <v>0</v>
      </c>
      <c r="H554" s="67" t="s">
        <v>14</v>
      </c>
      <c r="I554" s="69" t="s">
        <v>14</v>
      </c>
      <c r="J554" s="69" t="s">
        <v>14</v>
      </c>
      <c r="K554" s="69" t="s">
        <v>14</v>
      </c>
      <c r="L554" s="98" t="s">
        <v>14</v>
      </c>
      <c r="M554" s="99"/>
      <c r="N554" s="138" t="s">
        <v>14</v>
      </c>
    </row>
    <row r="555" spans="1:14" s="63" customFormat="1" x14ac:dyDescent="0.25">
      <c r="A555" s="114" t="s">
        <v>517</v>
      </c>
      <c r="B555" s="115"/>
      <c r="C555" s="115"/>
      <c r="D555" s="115"/>
      <c r="E555" s="10">
        <f>SUM(E553:E554)</f>
        <v>157333</v>
      </c>
      <c r="F555" s="10">
        <f t="shared" ref="F555:G555" si="227">SUM(F553:F554)</f>
        <v>141600</v>
      </c>
      <c r="G555" s="10">
        <f t="shared" si="227"/>
        <v>0</v>
      </c>
      <c r="H555" s="67" t="s">
        <v>14</v>
      </c>
      <c r="I555" s="69" t="s">
        <v>14</v>
      </c>
      <c r="J555" s="69" t="s">
        <v>14</v>
      </c>
      <c r="K555" s="69" t="s">
        <v>14</v>
      </c>
      <c r="L555" s="98" t="s">
        <v>14</v>
      </c>
      <c r="M555" s="99"/>
      <c r="N555" s="138" t="s">
        <v>14</v>
      </c>
    </row>
    <row r="556" spans="1:14" s="63" customFormat="1" ht="17.100000000000001" customHeight="1" x14ac:dyDescent="0.25">
      <c r="A556" s="119" t="s">
        <v>518</v>
      </c>
      <c r="B556" s="120"/>
      <c r="C556" s="120"/>
      <c r="D556" s="120"/>
      <c r="E556" s="121"/>
      <c r="F556" s="121"/>
      <c r="G556" s="121"/>
      <c r="H556" s="120"/>
      <c r="I556" s="120"/>
      <c r="J556" s="120"/>
      <c r="K556" s="120"/>
      <c r="L556" s="120"/>
      <c r="M556" s="120"/>
      <c r="N556" s="122"/>
    </row>
    <row r="557" spans="1:14" s="63" customFormat="1" x14ac:dyDescent="0.25">
      <c r="A557" s="123" t="s">
        <v>519</v>
      </c>
      <c r="B557" s="121"/>
      <c r="C557" s="116" t="s">
        <v>520</v>
      </c>
      <c r="D557" s="117"/>
      <c r="E557" s="84">
        <v>873800</v>
      </c>
      <c r="F557" s="84">
        <v>628000</v>
      </c>
      <c r="G557" s="83">
        <v>628000</v>
      </c>
      <c r="H557" s="64">
        <v>75</v>
      </c>
      <c r="I557" s="65">
        <v>85</v>
      </c>
      <c r="J557" s="91">
        <v>9</v>
      </c>
      <c r="K557" s="91">
        <v>9</v>
      </c>
      <c r="L557" s="118">
        <v>0</v>
      </c>
      <c r="M557" s="117"/>
      <c r="N557" s="91">
        <v>0</v>
      </c>
    </row>
    <row r="558" spans="1:14" s="63" customFormat="1" x14ac:dyDescent="0.25">
      <c r="A558" s="110" t="s">
        <v>17</v>
      </c>
      <c r="B558" s="111"/>
      <c r="C558" s="111"/>
      <c r="D558" s="111"/>
      <c r="E558" s="7">
        <v>0</v>
      </c>
      <c r="F558" s="7">
        <v>0</v>
      </c>
      <c r="G558" s="7">
        <v>0</v>
      </c>
      <c r="H558" s="67" t="s">
        <v>14</v>
      </c>
      <c r="I558" s="68" t="s">
        <v>14</v>
      </c>
      <c r="J558" s="69" t="s">
        <v>14</v>
      </c>
      <c r="K558" s="69" t="s">
        <v>14</v>
      </c>
      <c r="L558" s="98" t="s">
        <v>14</v>
      </c>
      <c r="M558" s="99"/>
      <c r="N558" s="138" t="s">
        <v>14</v>
      </c>
    </row>
    <row r="559" spans="1:14" s="63" customFormat="1" x14ac:dyDescent="0.25">
      <c r="A559" s="112" t="s">
        <v>18</v>
      </c>
      <c r="B559" s="113"/>
      <c r="C559" s="113"/>
      <c r="D559" s="113"/>
      <c r="E559" s="78">
        <f>E557</f>
        <v>873800</v>
      </c>
      <c r="F559" s="78">
        <f t="shared" ref="F559:G559" si="228">F557</f>
        <v>628000</v>
      </c>
      <c r="G559" s="78">
        <f t="shared" si="228"/>
        <v>628000</v>
      </c>
      <c r="H559" s="67" t="s">
        <v>14</v>
      </c>
      <c r="I559" s="69" t="s">
        <v>14</v>
      </c>
      <c r="J559" s="69" t="s">
        <v>14</v>
      </c>
      <c r="K559" s="69" t="s">
        <v>14</v>
      </c>
      <c r="L559" s="98" t="s">
        <v>14</v>
      </c>
      <c r="M559" s="99"/>
      <c r="N559" s="138" t="s">
        <v>14</v>
      </c>
    </row>
    <row r="560" spans="1:14" s="63" customFormat="1" x14ac:dyDescent="0.25">
      <c r="A560" s="114" t="s">
        <v>521</v>
      </c>
      <c r="B560" s="115"/>
      <c r="C560" s="115"/>
      <c r="D560" s="115"/>
      <c r="E560" s="10">
        <f>SUM(E558:E559)</f>
        <v>873800</v>
      </c>
      <c r="F560" s="10">
        <f t="shared" ref="F560:G560" si="229">SUM(F558:F559)</f>
        <v>628000</v>
      </c>
      <c r="G560" s="10">
        <f t="shared" si="229"/>
        <v>628000</v>
      </c>
      <c r="H560" s="67" t="s">
        <v>14</v>
      </c>
      <c r="I560" s="69" t="s">
        <v>14</v>
      </c>
      <c r="J560" s="69" t="s">
        <v>14</v>
      </c>
      <c r="K560" s="69" t="s">
        <v>14</v>
      </c>
      <c r="L560" s="98" t="s">
        <v>14</v>
      </c>
      <c r="M560" s="99"/>
      <c r="N560" s="138" t="s">
        <v>14</v>
      </c>
    </row>
    <row r="561" spans="1:14" s="63" customFormat="1" ht="17.100000000000001" customHeight="1" x14ac:dyDescent="0.25">
      <c r="A561" s="119" t="s">
        <v>522</v>
      </c>
      <c r="B561" s="120"/>
      <c r="C561" s="120"/>
      <c r="D561" s="120"/>
      <c r="E561" s="121"/>
      <c r="F561" s="121"/>
      <c r="G561" s="121"/>
      <c r="H561" s="120"/>
      <c r="I561" s="120"/>
      <c r="J561" s="120"/>
      <c r="K561" s="120"/>
      <c r="L561" s="120"/>
      <c r="M561" s="120"/>
      <c r="N561" s="122"/>
    </row>
    <row r="562" spans="1:14" s="63" customFormat="1" x14ac:dyDescent="0.25">
      <c r="A562" s="123" t="s">
        <v>523</v>
      </c>
      <c r="B562" s="121"/>
      <c r="C562" s="116" t="s">
        <v>524</v>
      </c>
      <c r="D562" s="117"/>
      <c r="E562" s="17">
        <v>390044</v>
      </c>
      <c r="F562" s="17">
        <v>350000</v>
      </c>
      <c r="G562" s="42">
        <v>350000</v>
      </c>
      <c r="H562" s="64">
        <v>62</v>
      </c>
      <c r="I562" s="65">
        <v>85</v>
      </c>
      <c r="J562" s="91">
        <v>9</v>
      </c>
      <c r="K562" s="91">
        <v>9</v>
      </c>
      <c r="L562" s="118">
        <v>0</v>
      </c>
      <c r="M562" s="117"/>
      <c r="N562" s="91">
        <v>0</v>
      </c>
    </row>
    <row r="563" spans="1:14" s="63" customFormat="1" x14ac:dyDescent="0.25">
      <c r="A563" s="110" t="s">
        <v>17</v>
      </c>
      <c r="B563" s="111"/>
      <c r="C563" s="111"/>
      <c r="D563" s="111"/>
      <c r="E563" s="7">
        <f>E562</f>
        <v>390044</v>
      </c>
      <c r="F563" s="7">
        <f t="shared" ref="F563:G563" si="230">F562</f>
        <v>350000</v>
      </c>
      <c r="G563" s="7">
        <f t="shared" si="230"/>
        <v>350000</v>
      </c>
      <c r="H563" s="67" t="s">
        <v>14</v>
      </c>
      <c r="I563" s="68" t="s">
        <v>14</v>
      </c>
      <c r="J563" s="69" t="s">
        <v>14</v>
      </c>
      <c r="K563" s="69" t="s">
        <v>14</v>
      </c>
      <c r="L563" s="98" t="s">
        <v>14</v>
      </c>
      <c r="M563" s="99"/>
      <c r="N563" s="138" t="s">
        <v>14</v>
      </c>
    </row>
    <row r="564" spans="1:14" s="63" customFormat="1" x14ac:dyDescent="0.25">
      <c r="A564" s="112" t="s">
        <v>18</v>
      </c>
      <c r="B564" s="113"/>
      <c r="C564" s="113"/>
      <c r="D564" s="113"/>
      <c r="E564" s="78">
        <v>0</v>
      </c>
      <c r="F564" s="78">
        <v>0</v>
      </c>
      <c r="G564" s="78">
        <v>0</v>
      </c>
      <c r="H564" s="67" t="s">
        <v>14</v>
      </c>
      <c r="I564" s="69" t="s">
        <v>14</v>
      </c>
      <c r="J564" s="69" t="s">
        <v>14</v>
      </c>
      <c r="K564" s="69" t="s">
        <v>14</v>
      </c>
      <c r="L564" s="98" t="s">
        <v>14</v>
      </c>
      <c r="M564" s="99"/>
      <c r="N564" s="138" t="s">
        <v>14</v>
      </c>
    </row>
    <row r="565" spans="1:14" s="63" customFormat="1" x14ac:dyDescent="0.25">
      <c r="A565" s="114" t="s">
        <v>525</v>
      </c>
      <c r="B565" s="115"/>
      <c r="C565" s="115"/>
      <c r="D565" s="115"/>
      <c r="E565" s="10">
        <f>SUM(E563:E564)</f>
        <v>390044</v>
      </c>
      <c r="F565" s="10">
        <f t="shared" ref="F565:G565" si="231">SUM(F563:F564)</f>
        <v>350000</v>
      </c>
      <c r="G565" s="10">
        <f t="shared" si="231"/>
        <v>350000</v>
      </c>
      <c r="H565" s="67" t="s">
        <v>14</v>
      </c>
      <c r="I565" s="69" t="s">
        <v>14</v>
      </c>
      <c r="J565" s="69" t="s">
        <v>14</v>
      </c>
      <c r="K565" s="69" t="s">
        <v>14</v>
      </c>
      <c r="L565" s="98" t="s">
        <v>14</v>
      </c>
      <c r="M565" s="99"/>
      <c r="N565" s="138" t="s">
        <v>14</v>
      </c>
    </row>
    <row r="566" spans="1:14" s="63" customFormat="1" ht="17.100000000000001" customHeight="1" x14ac:dyDescent="0.25">
      <c r="A566" s="119" t="s">
        <v>526</v>
      </c>
      <c r="B566" s="120"/>
      <c r="C566" s="120"/>
      <c r="D566" s="120"/>
      <c r="E566" s="121"/>
      <c r="F566" s="121"/>
      <c r="G566" s="121"/>
      <c r="H566" s="120"/>
      <c r="I566" s="120"/>
      <c r="J566" s="120"/>
      <c r="K566" s="120"/>
      <c r="L566" s="120"/>
      <c r="M566" s="120"/>
      <c r="N566" s="122"/>
    </row>
    <row r="567" spans="1:14" s="63" customFormat="1" x14ac:dyDescent="0.25">
      <c r="A567" s="123" t="s">
        <v>527</v>
      </c>
      <c r="B567" s="121"/>
      <c r="C567" s="116" t="s">
        <v>528</v>
      </c>
      <c r="D567" s="117"/>
      <c r="E567" s="74">
        <v>1870000</v>
      </c>
      <c r="F567" s="74">
        <v>1056000</v>
      </c>
      <c r="G567" s="82">
        <v>1056000</v>
      </c>
      <c r="H567" s="64">
        <v>80.3</v>
      </c>
      <c r="I567" s="65">
        <v>90</v>
      </c>
      <c r="J567" s="91">
        <v>9</v>
      </c>
      <c r="K567" s="91">
        <v>9</v>
      </c>
      <c r="L567" s="118">
        <v>0</v>
      </c>
      <c r="M567" s="117"/>
      <c r="N567" s="91">
        <v>0</v>
      </c>
    </row>
    <row r="568" spans="1:14" s="63" customFormat="1" x14ac:dyDescent="0.25">
      <c r="A568" s="123" t="s">
        <v>529</v>
      </c>
      <c r="B568" s="121"/>
      <c r="C568" s="116" t="s">
        <v>530</v>
      </c>
      <c r="D568" s="117"/>
      <c r="E568" s="74">
        <v>30480</v>
      </c>
      <c r="F568" s="74">
        <v>25000</v>
      </c>
      <c r="G568" s="82">
        <v>25000</v>
      </c>
      <c r="H568" s="64">
        <v>73.3</v>
      </c>
      <c r="I568" s="65">
        <v>75</v>
      </c>
      <c r="J568" s="91">
        <v>9</v>
      </c>
      <c r="K568" s="91">
        <v>9</v>
      </c>
      <c r="L568" s="118">
        <v>0</v>
      </c>
      <c r="M568" s="117"/>
      <c r="N568" s="91">
        <v>0</v>
      </c>
    </row>
    <row r="569" spans="1:14" s="63" customFormat="1" x14ac:dyDescent="0.25">
      <c r="A569" s="123" t="s">
        <v>531</v>
      </c>
      <c r="B569" s="121"/>
      <c r="C569" s="116" t="s">
        <v>532</v>
      </c>
      <c r="D569" s="117"/>
      <c r="E569" s="84">
        <v>159655</v>
      </c>
      <c r="F569" s="84">
        <v>106000</v>
      </c>
      <c r="G569" s="83">
        <v>76000</v>
      </c>
      <c r="H569" s="64">
        <v>81</v>
      </c>
      <c r="I569" s="65">
        <v>85</v>
      </c>
      <c r="J569" s="91">
        <v>9</v>
      </c>
      <c r="K569" s="91">
        <v>9</v>
      </c>
      <c r="L569" s="118">
        <v>0</v>
      </c>
      <c r="M569" s="117"/>
      <c r="N569" s="91">
        <v>0</v>
      </c>
    </row>
    <row r="570" spans="1:14" s="63" customFormat="1" x14ac:dyDescent="0.25">
      <c r="A570" s="110" t="s">
        <v>17</v>
      </c>
      <c r="B570" s="111"/>
      <c r="C570" s="111"/>
      <c r="D570" s="111"/>
      <c r="E570" s="7">
        <v>0</v>
      </c>
      <c r="F570" s="7">
        <v>0</v>
      </c>
      <c r="G570" s="7">
        <v>0</v>
      </c>
      <c r="H570" s="67" t="s">
        <v>14</v>
      </c>
      <c r="I570" s="68" t="s">
        <v>14</v>
      </c>
      <c r="J570" s="69" t="s">
        <v>14</v>
      </c>
      <c r="K570" s="69" t="s">
        <v>14</v>
      </c>
      <c r="L570" s="98" t="s">
        <v>14</v>
      </c>
      <c r="M570" s="99"/>
      <c r="N570" s="138" t="s">
        <v>14</v>
      </c>
    </row>
    <row r="571" spans="1:14" s="63" customFormat="1" x14ac:dyDescent="0.25">
      <c r="A571" s="112" t="s">
        <v>18</v>
      </c>
      <c r="B571" s="113"/>
      <c r="C571" s="113"/>
      <c r="D571" s="113"/>
      <c r="E571" s="78">
        <f>SUM(E567:E569)</f>
        <v>2060135</v>
      </c>
      <c r="F571" s="78">
        <f t="shared" ref="F571:G571" si="232">SUM(F567:F569)</f>
        <v>1187000</v>
      </c>
      <c r="G571" s="78">
        <f t="shared" si="232"/>
        <v>1157000</v>
      </c>
      <c r="H571" s="67" t="s">
        <v>14</v>
      </c>
      <c r="I571" s="69" t="s">
        <v>14</v>
      </c>
      <c r="J571" s="69" t="s">
        <v>14</v>
      </c>
      <c r="K571" s="69" t="s">
        <v>14</v>
      </c>
      <c r="L571" s="98" t="s">
        <v>14</v>
      </c>
      <c r="M571" s="99"/>
      <c r="N571" s="138" t="s">
        <v>14</v>
      </c>
    </row>
    <row r="572" spans="1:14" s="63" customFormat="1" x14ac:dyDescent="0.25">
      <c r="A572" s="114" t="s">
        <v>533</v>
      </c>
      <c r="B572" s="115"/>
      <c r="C572" s="115"/>
      <c r="D572" s="115"/>
      <c r="E572" s="10">
        <f>SUM(E570:E571)</f>
        <v>2060135</v>
      </c>
      <c r="F572" s="10">
        <f t="shared" ref="F572:G572" si="233">SUM(F570:F571)</f>
        <v>1187000</v>
      </c>
      <c r="G572" s="10">
        <f t="shared" si="233"/>
        <v>1157000</v>
      </c>
      <c r="H572" s="67" t="s">
        <v>14</v>
      </c>
      <c r="I572" s="69" t="s">
        <v>14</v>
      </c>
      <c r="J572" s="69" t="s">
        <v>14</v>
      </c>
      <c r="K572" s="69" t="s">
        <v>14</v>
      </c>
      <c r="L572" s="98" t="s">
        <v>14</v>
      </c>
      <c r="M572" s="99"/>
      <c r="N572" s="138" t="s">
        <v>14</v>
      </c>
    </row>
    <row r="573" spans="1:14" s="63" customFormat="1" x14ac:dyDescent="0.25">
      <c r="A573" s="104" t="s">
        <v>17</v>
      </c>
      <c r="B573" s="105"/>
      <c r="C573" s="105"/>
      <c r="D573" s="105"/>
      <c r="E573" s="3">
        <f>E543+E548+E553+E558+E563+E570</f>
        <v>731719</v>
      </c>
      <c r="F573" s="3">
        <f t="shared" ref="F573:G573" si="234">F543+F548+F553+F558+F563+F570</f>
        <v>657500</v>
      </c>
      <c r="G573" s="3">
        <f t="shared" si="234"/>
        <v>657500</v>
      </c>
      <c r="H573" s="67" t="s">
        <v>14</v>
      </c>
      <c r="I573" s="69" t="s">
        <v>14</v>
      </c>
      <c r="J573" s="69" t="s">
        <v>14</v>
      </c>
      <c r="K573" s="69" t="s">
        <v>14</v>
      </c>
      <c r="L573" s="98" t="s">
        <v>14</v>
      </c>
      <c r="M573" s="99"/>
      <c r="N573" s="138" t="s">
        <v>14</v>
      </c>
    </row>
    <row r="574" spans="1:14" s="63" customFormat="1" x14ac:dyDescent="0.25">
      <c r="A574" s="106" t="s">
        <v>18</v>
      </c>
      <c r="B574" s="107"/>
      <c r="C574" s="107"/>
      <c r="D574" s="107"/>
      <c r="E574" s="24">
        <f t="shared" ref="E574:G575" si="235">E544+E549+E554+E559+E564+E571</f>
        <v>3201268</v>
      </c>
      <c r="F574" s="24">
        <f t="shared" si="235"/>
        <v>1986600</v>
      </c>
      <c r="G574" s="24">
        <f t="shared" si="235"/>
        <v>1785000</v>
      </c>
      <c r="H574" s="67" t="s">
        <v>14</v>
      </c>
      <c r="I574" s="69" t="s">
        <v>14</v>
      </c>
      <c r="J574" s="69" t="s">
        <v>14</v>
      </c>
      <c r="K574" s="69" t="s">
        <v>14</v>
      </c>
      <c r="L574" s="98" t="s">
        <v>14</v>
      </c>
      <c r="M574" s="99"/>
      <c r="N574" s="138" t="s">
        <v>14</v>
      </c>
    </row>
    <row r="575" spans="1:14" s="63" customFormat="1" x14ac:dyDescent="0.25">
      <c r="A575" s="108" t="s">
        <v>534</v>
      </c>
      <c r="B575" s="109"/>
      <c r="C575" s="109"/>
      <c r="D575" s="109"/>
      <c r="E575" s="5">
        <f t="shared" si="235"/>
        <v>3932987</v>
      </c>
      <c r="F575" s="5">
        <f t="shared" si="235"/>
        <v>2644100</v>
      </c>
      <c r="G575" s="5">
        <f t="shared" si="235"/>
        <v>2442500</v>
      </c>
      <c r="H575" s="67" t="s">
        <v>14</v>
      </c>
      <c r="I575" s="69" t="s">
        <v>14</v>
      </c>
      <c r="J575" s="69" t="s">
        <v>14</v>
      </c>
      <c r="K575" s="69" t="s">
        <v>14</v>
      </c>
      <c r="L575" s="98" t="s">
        <v>14</v>
      </c>
      <c r="M575" s="99"/>
      <c r="N575" s="138" t="s">
        <v>14</v>
      </c>
    </row>
    <row r="576" spans="1:14" s="63" customFormat="1" ht="18.600000000000001" customHeight="1" x14ac:dyDescent="0.25">
      <c r="A576" s="125" t="s">
        <v>535</v>
      </c>
      <c r="B576" s="120"/>
      <c r="C576" s="120"/>
      <c r="D576" s="120"/>
      <c r="E576" s="120"/>
      <c r="F576" s="120"/>
      <c r="G576" s="121"/>
      <c r="H576" s="120"/>
      <c r="I576" s="120"/>
      <c r="J576" s="120"/>
      <c r="K576" s="120"/>
      <c r="L576" s="120"/>
      <c r="M576" s="120"/>
      <c r="N576" s="122"/>
    </row>
    <row r="577" spans="1:14" s="63" customFormat="1" ht="17.100000000000001" customHeight="1" x14ac:dyDescent="0.25">
      <c r="A577" s="119" t="s">
        <v>536</v>
      </c>
      <c r="B577" s="120"/>
      <c r="C577" s="120"/>
      <c r="D577" s="120"/>
      <c r="E577" s="120"/>
      <c r="F577" s="120"/>
      <c r="G577" s="124"/>
      <c r="H577" s="120"/>
      <c r="I577" s="120"/>
      <c r="J577" s="120"/>
      <c r="K577" s="120"/>
      <c r="L577" s="120"/>
      <c r="M577" s="120"/>
      <c r="N577" s="122"/>
    </row>
    <row r="578" spans="1:14" s="63" customFormat="1" x14ac:dyDescent="0.25">
      <c r="A578" s="123" t="s">
        <v>537</v>
      </c>
      <c r="B578" s="121"/>
      <c r="C578" s="116" t="s">
        <v>538</v>
      </c>
      <c r="D578" s="117"/>
      <c r="E578" s="8">
        <v>428525</v>
      </c>
      <c r="F578" s="9">
        <v>350000</v>
      </c>
      <c r="G578" s="29">
        <v>350000</v>
      </c>
      <c r="H578" s="64">
        <v>67</v>
      </c>
      <c r="I578" s="65">
        <v>80</v>
      </c>
      <c r="J578" s="91">
        <v>9</v>
      </c>
      <c r="K578" s="91">
        <v>9</v>
      </c>
      <c r="L578" s="118">
        <v>0</v>
      </c>
      <c r="M578" s="117"/>
      <c r="N578" s="91">
        <v>0</v>
      </c>
    </row>
    <row r="579" spans="1:14" s="63" customFormat="1" x14ac:dyDescent="0.25">
      <c r="A579" s="110" t="s">
        <v>17</v>
      </c>
      <c r="B579" s="111"/>
      <c r="C579" s="111"/>
      <c r="D579" s="111"/>
      <c r="E579" s="2">
        <f>E578</f>
        <v>428525</v>
      </c>
      <c r="F579" s="2">
        <f t="shared" ref="F579:G579" si="236">F578</f>
        <v>350000</v>
      </c>
      <c r="G579" s="7">
        <f t="shared" si="236"/>
        <v>350000</v>
      </c>
      <c r="H579" s="67" t="s">
        <v>14</v>
      </c>
      <c r="I579" s="68" t="s">
        <v>14</v>
      </c>
      <c r="J579" s="69" t="s">
        <v>14</v>
      </c>
      <c r="K579" s="69" t="s">
        <v>14</v>
      </c>
      <c r="L579" s="98" t="s">
        <v>14</v>
      </c>
      <c r="M579" s="99"/>
      <c r="N579" s="138" t="s">
        <v>14</v>
      </c>
    </row>
    <row r="580" spans="1:14" s="63" customFormat="1" x14ac:dyDescent="0.25">
      <c r="A580" s="112" t="s">
        <v>18</v>
      </c>
      <c r="B580" s="113"/>
      <c r="C580" s="113"/>
      <c r="D580" s="113"/>
      <c r="E580" s="22">
        <v>0</v>
      </c>
      <c r="F580" s="22">
        <v>0</v>
      </c>
      <c r="G580" s="78">
        <v>0</v>
      </c>
      <c r="H580" s="67" t="s">
        <v>14</v>
      </c>
      <c r="I580" s="69" t="s">
        <v>14</v>
      </c>
      <c r="J580" s="69" t="s">
        <v>14</v>
      </c>
      <c r="K580" s="69" t="s">
        <v>14</v>
      </c>
      <c r="L580" s="98" t="s">
        <v>14</v>
      </c>
      <c r="M580" s="99"/>
      <c r="N580" s="138" t="s">
        <v>14</v>
      </c>
    </row>
    <row r="581" spans="1:14" s="63" customFormat="1" x14ac:dyDescent="0.25">
      <c r="A581" s="114" t="s">
        <v>539</v>
      </c>
      <c r="B581" s="115"/>
      <c r="C581" s="115"/>
      <c r="D581" s="115"/>
      <c r="E581" s="6">
        <f>SUM(E579:E580)</f>
        <v>428525</v>
      </c>
      <c r="F581" s="6">
        <f t="shared" ref="F581:G581" si="237">SUM(F579:F580)</f>
        <v>350000</v>
      </c>
      <c r="G581" s="10">
        <f t="shared" si="237"/>
        <v>350000</v>
      </c>
      <c r="H581" s="67" t="s">
        <v>14</v>
      </c>
      <c r="I581" s="69" t="s">
        <v>14</v>
      </c>
      <c r="J581" s="69" t="s">
        <v>14</v>
      </c>
      <c r="K581" s="69" t="s">
        <v>14</v>
      </c>
      <c r="L581" s="98" t="s">
        <v>14</v>
      </c>
      <c r="M581" s="99"/>
      <c r="N581" s="138" t="s">
        <v>14</v>
      </c>
    </row>
    <row r="582" spans="1:14" s="63" customFormat="1" ht="17.100000000000001" customHeight="1" x14ac:dyDescent="0.25">
      <c r="A582" s="119" t="s">
        <v>540</v>
      </c>
      <c r="B582" s="120"/>
      <c r="C582" s="120"/>
      <c r="D582" s="120"/>
      <c r="E582" s="120"/>
      <c r="F582" s="120"/>
      <c r="G582" s="121"/>
      <c r="H582" s="120"/>
      <c r="I582" s="120"/>
      <c r="J582" s="120"/>
      <c r="K582" s="120"/>
      <c r="L582" s="120"/>
      <c r="M582" s="120"/>
      <c r="N582" s="122"/>
    </row>
    <row r="583" spans="1:14" s="63" customFormat="1" x14ac:dyDescent="0.25">
      <c r="A583" s="123" t="s">
        <v>541</v>
      </c>
      <c r="B583" s="121"/>
      <c r="C583" s="116" t="s">
        <v>542</v>
      </c>
      <c r="D583" s="117"/>
      <c r="E583" s="16">
        <v>241512</v>
      </c>
      <c r="F583" s="16">
        <v>156512</v>
      </c>
      <c r="G583" s="40">
        <v>156512</v>
      </c>
      <c r="H583" s="64">
        <v>55.7</v>
      </c>
      <c r="I583" s="65">
        <v>70</v>
      </c>
      <c r="J583" s="91">
        <v>9</v>
      </c>
      <c r="K583" s="91">
        <v>9</v>
      </c>
      <c r="L583" s="118">
        <v>0</v>
      </c>
      <c r="M583" s="117"/>
      <c r="N583" s="91">
        <v>0</v>
      </c>
    </row>
    <row r="584" spans="1:14" s="63" customFormat="1" x14ac:dyDescent="0.25">
      <c r="A584" s="110" t="s">
        <v>17</v>
      </c>
      <c r="B584" s="111"/>
      <c r="C584" s="111"/>
      <c r="D584" s="111"/>
      <c r="E584" s="7">
        <f>E583</f>
        <v>241512</v>
      </c>
      <c r="F584" s="7">
        <f t="shared" ref="F584:G584" si="238">F583</f>
        <v>156512</v>
      </c>
      <c r="G584" s="7">
        <f t="shared" si="238"/>
        <v>156512</v>
      </c>
      <c r="H584" s="67" t="s">
        <v>14</v>
      </c>
      <c r="I584" s="68" t="s">
        <v>14</v>
      </c>
      <c r="J584" s="69" t="s">
        <v>14</v>
      </c>
      <c r="K584" s="69" t="s">
        <v>14</v>
      </c>
      <c r="L584" s="98" t="s">
        <v>14</v>
      </c>
      <c r="M584" s="99"/>
      <c r="N584" s="138" t="s">
        <v>14</v>
      </c>
    </row>
    <row r="585" spans="1:14" s="63" customFormat="1" x14ac:dyDescent="0.25">
      <c r="A585" s="112" t="s">
        <v>18</v>
      </c>
      <c r="B585" s="113"/>
      <c r="C585" s="113"/>
      <c r="D585" s="113"/>
      <c r="E585" s="78">
        <v>0</v>
      </c>
      <c r="F585" s="78">
        <v>0</v>
      </c>
      <c r="G585" s="78">
        <v>0</v>
      </c>
      <c r="H585" s="67" t="s">
        <v>14</v>
      </c>
      <c r="I585" s="69" t="s">
        <v>14</v>
      </c>
      <c r="J585" s="69" t="s">
        <v>14</v>
      </c>
      <c r="K585" s="69" t="s">
        <v>14</v>
      </c>
      <c r="L585" s="98" t="s">
        <v>14</v>
      </c>
      <c r="M585" s="99"/>
      <c r="N585" s="138" t="s">
        <v>14</v>
      </c>
    </row>
    <row r="586" spans="1:14" s="63" customFormat="1" x14ac:dyDescent="0.25">
      <c r="A586" s="114" t="s">
        <v>543</v>
      </c>
      <c r="B586" s="115"/>
      <c r="C586" s="115"/>
      <c r="D586" s="115"/>
      <c r="E586" s="10">
        <f>SUM(E584:E585)</f>
        <v>241512</v>
      </c>
      <c r="F586" s="10">
        <f t="shared" ref="F586:G586" si="239">SUM(F584:F585)</f>
        <v>156512</v>
      </c>
      <c r="G586" s="10">
        <f t="shared" si="239"/>
        <v>156512</v>
      </c>
      <c r="H586" s="67" t="s">
        <v>14</v>
      </c>
      <c r="I586" s="69" t="s">
        <v>14</v>
      </c>
      <c r="J586" s="69" t="s">
        <v>14</v>
      </c>
      <c r="K586" s="69" t="s">
        <v>14</v>
      </c>
      <c r="L586" s="98" t="s">
        <v>14</v>
      </c>
      <c r="M586" s="99"/>
      <c r="N586" s="138" t="s">
        <v>14</v>
      </c>
    </row>
    <row r="587" spans="1:14" s="63" customFormat="1" ht="17.100000000000001" customHeight="1" x14ac:dyDescent="0.25">
      <c r="A587" s="119" t="s">
        <v>544</v>
      </c>
      <c r="B587" s="120"/>
      <c r="C587" s="120"/>
      <c r="D587" s="120"/>
      <c r="E587" s="121"/>
      <c r="F587" s="121"/>
      <c r="G587" s="121"/>
      <c r="H587" s="120"/>
      <c r="I587" s="120"/>
      <c r="J587" s="120"/>
      <c r="K587" s="120"/>
      <c r="L587" s="120"/>
      <c r="M587" s="120"/>
      <c r="N587" s="122"/>
    </row>
    <row r="588" spans="1:14" s="63" customFormat="1" x14ac:dyDescent="0.25">
      <c r="A588" s="123" t="s">
        <v>545</v>
      </c>
      <c r="B588" s="121"/>
      <c r="C588" s="116" t="s">
        <v>546</v>
      </c>
      <c r="D588" s="117"/>
      <c r="E588" s="16">
        <v>604000</v>
      </c>
      <c r="F588" s="16">
        <v>350000</v>
      </c>
      <c r="G588" s="40">
        <v>350000</v>
      </c>
      <c r="H588" s="64">
        <v>81</v>
      </c>
      <c r="I588" s="65">
        <v>95</v>
      </c>
      <c r="J588" s="91">
        <v>9</v>
      </c>
      <c r="K588" s="91">
        <v>9</v>
      </c>
      <c r="L588" s="118">
        <v>0</v>
      </c>
      <c r="M588" s="117"/>
      <c r="N588" s="91">
        <v>0</v>
      </c>
    </row>
    <row r="589" spans="1:14" s="63" customFormat="1" x14ac:dyDescent="0.25">
      <c r="A589" s="110" t="s">
        <v>17</v>
      </c>
      <c r="B589" s="111"/>
      <c r="C589" s="111"/>
      <c r="D589" s="111"/>
      <c r="E589" s="7">
        <f>E588</f>
        <v>604000</v>
      </c>
      <c r="F589" s="7">
        <f t="shared" ref="F589:G589" si="240">F588</f>
        <v>350000</v>
      </c>
      <c r="G589" s="7">
        <f t="shared" si="240"/>
        <v>350000</v>
      </c>
      <c r="H589" s="67" t="s">
        <v>14</v>
      </c>
      <c r="I589" s="68" t="s">
        <v>14</v>
      </c>
      <c r="J589" s="69" t="s">
        <v>14</v>
      </c>
      <c r="K589" s="69" t="s">
        <v>14</v>
      </c>
      <c r="L589" s="98" t="s">
        <v>14</v>
      </c>
      <c r="M589" s="99"/>
      <c r="N589" s="138" t="s">
        <v>14</v>
      </c>
    </row>
    <row r="590" spans="1:14" s="63" customFormat="1" x14ac:dyDescent="0.25">
      <c r="A590" s="112" t="s">
        <v>18</v>
      </c>
      <c r="B590" s="113"/>
      <c r="C590" s="113"/>
      <c r="D590" s="113"/>
      <c r="E590" s="78">
        <v>0</v>
      </c>
      <c r="F590" s="78">
        <v>0</v>
      </c>
      <c r="G590" s="78">
        <v>0</v>
      </c>
      <c r="H590" s="67" t="s">
        <v>14</v>
      </c>
      <c r="I590" s="69" t="s">
        <v>14</v>
      </c>
      <c r="J590" s="69" t="s">
        <v>14</v>
      </c>
      <c r="K590" s="69" t="s">
        <v>14</v>
      </c>
      <c r="L590" s="98" t="s">
        <v>14</v>
      </c>
      <c r="M590" s="99"/>
      <c r="N590" s="138" t="s">
        <v>14</v>
      </c>
    </row>
    <row r="591" spans="1:14" s="63" customFormat="1" x14ac:dyDescent="0.25">
      <c r="A591" s="114" t="s">
        <v>547</v>
      </c>
      <c r="B591" s="115"/>
      <c r="C591" s="115"/>
      <c r="D591" s="115"/>
      <c r="E591" s="10">
        <f>SUM(E589:E590)</f>
        <v>604000</v>
      </c>
      <c r="F591" s="10">
        <f t="shared" ref="F591:G591" si="241">SUM(F589:F590)</f>
        <v>350000</v>
      </c>
      <c r="G591" s="10">
        <f t="shared" si="241"/>
        <v>350000</v>
      </c>
      <c r="H591" s="67" t="s">
        <v>14</v>
      </c>
      <c r="I591" s="69" t="s">
        <v>14</v>
      </c>
      <c r="J591" s="69" t="s">
        <v>14</v>
      </c>
      <c r="K591" s="69" t="s">
        <v>14</v>
      </c>
      <c r="L591" s="98" t="s">
        <v>14</v>
      </c>
      <c r="M591" s="99"/>
      <c r="N591" s="138" t="s">
        <v>14</v>
      </c>
    </row>
    <row r="592" spans="1:14" s="63" customFormat="1" ht="17.100000000000001" customHeight="1" x14ac:dyDescent="0.25">
      <c r="A592" s="119" t="s">
        <v>548</v>
      </c>
      <c r="B592" s="120"/>
      <c r="C592" s="120"/>
      <c r="D592" s="120"/>
      <c r="E592" s="121"/>
      <c r="F592" s="121"/>
      <c r="G592" s="121"/>
      <c r="H592" s="120"/>
      <c r="I592" s="120"/>
      <c r="J592" s="120"/>
      <c r="K592" s="120"/>
      <c r="L592" s="120"/>
      <c r="M592" s="120"/>
      <c r="N592" s="122"/>
    </row>
    <row r="593" spans="1:14" s="63" customFormat="1" x14ac:dyDescent="0.25">
      <c r="A593" s="123" t="s">
        <v>549</v>
      </c>
      <c r="B593" s="121"/>
      <c r="C593" s="116" t="s">
        <v>550</v>
      </c>
      <c r="D593" s="117"/>
      <c r="E593" s="74">
        <v>699000</v>
      </c>
      <c r="F593" s="74">
        <v>564000</v>
      </c>
      <c r="G593" s="82">
        <v>564000</v>
      </c>
      <c r="H593" s="64">
        <v>70</v>
      </c>
      <c r="I593" s="65">
        <v>85</v>
      </c>
      <c r="J593" s="91">
        <v>9</v>
      </c>
      <c r="K593" s="91">
        <v>9</v>
      </c>
      <c r="L593" s="118">
        <v>0</v>
      </c>
      <c r="M593" s="117"/>
      <c r="N593" s="91">
        <v>0</v>
      </c>
    </row>
    <row r="594" spans="1:14" s="63" customFormat="1" x14ac:dyDescent="0.25">
      <c r="A594" s="123" t="s">
        <v>552</v>
      </c>
      <c r="B594" s="121"/>
      <c r="C594" s="116" t="s">
        <v>551</v>
      </c>
      <c r="D594" s="117"/>
      <c r="E594" s="74">
        <v>15490</v>
      </c>
      <c r="F594" s="74">
        <v>13000</v>
      </c>
      <c r="G594" s="82">
        <v>13000</v>
      </c>
      <c r="H594" s="64">
        <v>69</v>
      </c>
      <c r="I594" s="65">
        <v>80</v>
      </c>
      <c r="J594" s="91">
        <v>9</v>
      </c>
      <c r="K594" s="91">
        <v>9</v>
      </c>
      <c r="L594" s="118">
        <v>0</v>
      </c>
      <c r="M594" s="117"/>
      <c r="N594" s="91">
        <v>0</v>
      </c>
    </row>
    <row r="595" spans="1:14" s="63" customFormat="1" x14ac:dyDescent="0.25">
      <c r="A595" s="123" t="s">
        <v>553</v>
      </c>
      <c r="B595" s="121"/>
      <c r="C595" s="116" t="s">
        <v>554</v>
      </c>
      <c r="D595" s="117"/>
      <c r="E595" s="8">
        <v>152150</v>
      </c>
      <c r="F595" s="8">
        <v>120000</v>
      </c>
      <c r="G595" s="40">
        <v>120000</v>
      </c>
      <c r="H595" s="64">
        <v>70</v>
      </c>
      <c r="I595" s="65">
        <v>85</v>
      </c>
      <c r="J595" s="91">
        <v>9</v>
      </c>
      <c r="K595" s="91">
        <v>9</v>
      </c>
      <c r="L595" s="118">
        <v>0</v>
      </c>
      <c r="M595" s="117"/>
      <c r="N595" s="91">
        <v>0</v>
      </c>
    </row>
    <row r="596" spans="1:14" s="63" customFormat="1" x14ac:dyDescent="0.25">
      <c r="A596" s="110" t="s">
        <v>17</v>
      </c>
      <c r="B596" s="111"/>
      <c r="C596" s="111"/>
      <c r="D596" s="111"/>
      <c r="E596" s="2">
        <f>E595</f>
        <v>152150</v>
      </c>
      <c r="F596" s="2">
        <f t="shared" ref="F596:G596" si="242">F595</f>
        <v>120000</v>
      </c>
      <c r="G596" s="7">
        <f t="shared" si="242"/>
        <v>120000</v>
      </c>
      <c r="H596" s="67" t="s">
        <v>14</v>
      </c>
      <c r="I596" s="68" t="s">
        <v>14</v>
      </c>
      <c r="J596" s="69" t="s">
        <v>14</v>
      </c>
      <c r="K596" s="69" t="s">
        <v>14</v>
      </c>
      <c r="L596" s="98" t="s">
        <v>14</v>
      </c>
      <c r="M596" s="99"/>
      <c r="N596" s="138" t="s">
        <v>14</v>
      </c>
    </row>
    <row r="597" spans="1:14" s="63" customFormat="1" x14ac:dyDescent="0.25">
      <c r="A597" s="112" t="s">
        <v>18</v>
      </c>
      <c r="B597" s="113"/>
      <c r="C597" s="113"/>
      <c r="D597" s="113"/>
      <c r="E597" s="22">
        <f>E593+E594</f>
        <v>714490</v>
      </c>
      <c r="F597" s="22">
        <f t="shared" ref="F597:G597" si="243">F593+F594</f>
        <v>577000</v>
      </c>
      <c r="G597" s="22">
        <f t="shared" si="243"/>
        <v>577000</v>
      </c>
      <c r="H597" s="67" t="s">
        <v>14</v>
      </c>
      <c r="I597" s="69" t="s">
        <v>14</v>
      </c>
      <c r="J597" s="69" t="s">
        <v>14</v>
      </c>
      <c r="K597" s="69" t="s">
        <v>14</v>
      </c>
      <c r="L597" s="98" t="s">
        <v>14</v>
      </c>
      <c r="M597" s="99"/>
      <c r="N597" s="138" t="s">
        <v>14</v>
      </c>
    </row>
    <row r="598" spans="1:14" s="63" customFormat="1" x14ac:dyDescent="0.25">
      <c r="A598" s="114" t="s">
        <v>555</v>
      </c>
      <c r="B598" s="115"/>
      <c r="C598" s="115"/>
      <c r="D598" s="115"/>
      <c r="E598" s="6">
        <f>SUM(E596:E597)</f>
        <v>866640</v>
      </c>
      <c r="F598" s="6">
        <f t="shared" ref="F598:G598" si="244">SUM(F596:F597)</f>
        <v>697000</v>
      </c>
      <c r="G598" s="6">
        <f t="shared" si="244"/>
        <v>697000</v>
      </c>
      <c r="H598" s="67" t="s">
        <v>14</v>
      </c>
      <c r="I598" s="69" t="s">
        <v>14</v>
      </c>
      <c r="J598" s="69" t="s">
        <v>14</v>
      </c>
      <c r="K598" s="69" t="s">
        <v>14</v>
      </c>
      <c r="L598" s="98" t="s">
        <v>14</v>
      </c>
      <c r="M598" s="99"/>
      <c r="N598" s="138" t="s">
        <v>14</v>
      </c>
    </row>
    <row r="599" spans="1:14" s="63" customFormat="1" ht="17.100000000000001" customHeight="1" x14ac:dyDescent="0.25">
      <c r="A599" s="119" t="s">
        <v>556</v>
      </c>
      <c r="B599" s="120"/>
      <c r="C599" s="120"/>
      <c r="D599" s="120"/>
      <c r="E599" s="120"/>
      <c r="F599" s="120"/>
      <c r="G599" s="121"/>
      <c r="H599" s="120"/>
      <c r="I599" s="120"/>
      <c r="J599" s="120"/>
      <c r="K599" s="120"/>
      <c r="L599" s="120"/>
      <c r="M599" s="120"/>
      <c r="N599" s="122"/>
    </row>
    <row r="600" spans="1:14" s="63" customFormat="1" x14ac:dyDescent="0.25">
      <c r="A600" s="123" t="s">
        <v>557</v>
      </c>
      <c r="B600" s="121"/>
      <c r="C600" s="116" t="s">
        <v>558</v>
      </c>
      <c r="D600" s="117"/>
      <c r="E600" s="84">
        <v>282176</v>
      </c>
      <c r="F600" s="84">
        <v>210700</v>
      </c>
      <c r="G600" s="83">
        <v>210700</v>
      </c>
      <c r="H600" s="64">
        <v>51.7</v>
      </c>
      <c r="I600" s="65">
        <v>70</v>
      </c>
      <c r="J600" s="91">
        <v>9</v>
      </c>
      <c r="K600" s="91">
        <v>9</v>
      </c>
      <c r="L600" s="118">
        <v>0</v>
      </c>
      <c r="M600" s="117"/>
      <c r="N600" s="91">
        <v>0</v>
      </c>
    </row>
    <row r="601" spans="1:14" s="63" customFormat="1" x14ac:dyDescent="0.25">
      <c r="A601" s="110" t="s">
        <v>17</v>
      </c>
      <c r="B601" s="111"/>
      <c r="C601" s="111"/>
      <c r="D601" s="111"/>
      <c r="E601" s="7">
        <v>0</v>
      </c>
      <c r="F601" s="7">
        <v>0</v>
      </c>
      <c r="G601" s="7">
        <v>0</v>
      </c>
      <c r="H601" s="67" t="s">
        <v>14</v>
      </c>
      <c r="I601" s="68" t="s">
        <v>14</v>
      </c>
      <c r="J601" s="69" t="s">
        <v>14</v>
      </c>
      <c r="K601" s="69" t="s">
        <v>14</v>
      </c>
      <c r="L601" s="98" t="s">
        <v>14</v>
      </c>
      <c r="M601" s="99"/>
      <c r="N601" s="138" t="s">
        <v>14</v>
      </c>
    </row>
    <row r="602" spans="1:14" s="63" customFormat="1" x14ac:dyDescent="0.25">
      <c r="A602" s="112" t="s">
        <v>18</v>
      </c>
      <c r="B602" s="113"/>
      <c r="C602" s="113"/>
      <c r="D602" s="113"/>
      <c r="E602" s="78">
        <f>E600</f>
        <v>282176</v>
      </c>
      <c r="F602" s="78">
        <f t="shared" ref="F602:G602" si="245">F600</f>
        <v>210700</v>
      </c>
      <c r="G602" s="78">
        <f t="shared" si="245"/>
        <v>210700</v>
      </c>
      <c r="H602" s="67" t="s">
        <v>14</v>
      </c>
      <c r="I602" s="69" t="s">
        <v>14</v>
      </c>
      <c r="J602" s="69" t="s">
        <v>14</v>
      </c>
      <c r="K602" s="69" t="s">
        <v>14</v>
      </c>
      <c r="L602" s="98" t="s">
        <v>14</v>
      </c>
      <c r="M602" s="99"/>
      <c r="N602" s="138" t="s">
        <v>14</v>
      </c>
    </row>
    <row r="603" spans="1:14" s="63" customFormat="1" x14ac:dyDescent="0.25">
      <c r="A603" s="114" t="s">
        <v>559</v>
      </c>
      <c r="B603" s="115"/>
      <c r="C603" s="115"/>
      <c r="D603" s="115"/>
      <c r="E603" s="10">
        <f>SUM(E601:E602)</f>
        <v>282176</v>
      </c>
      <c r="F603" s="10">
        <f t="shared" ref="F603:G603" si="246">SUM(F601:F602)</f>
        <v>210700</v>
      </c>
      <c r="G603" s="10">
        <f t="shared" si="246"/>
        <v>210700</v>
      </c>
      <c r="H603" s="67" t="s">
        <v>14</v>
      </c>
      <c r="I603" s="69" t="s">
        <v>14</v>
      </c>
      <c r="J603" s="69" t="s">
        <v>14</v>
      </c>
      <c r="K603" s="69" t="s">
        <v>14</v>
      </c>
      <c r="L603" s="98" t="s">
        <v>14</v>
      </c>
      <c r="M603" s="99"/>
      <c r="N603" s="138" t="s">
        <v>14</v>
      </c>
    </row>
    <row r="604" spans="1:14" s="63" customFormat="1" ht="17.100000000000001" customHeight="1" x14ac:dyDescent="0.25">
      <c r="A604" s="119" t="s">
        <v>560</v>
      </c>
      <c r="B604" s="120"/>
      <c r="C604" s="120"/>
      <c r="D604" s="120"/>
      <c r="E604" s="121"/>
      <c r="F604" s="121"/>
      <c r="G604" s="121"/>
      <c r="H604" s="120"/>
      <c r="I604" s="120"/>
      <c r="J604" s="120"/>
      <c r="K604" s="120"/>
      <c r="L604" s="120"/>
      <c r="M604" s="120"/>
      <c r="N604" s="122"/>
    </row>
    <row r="605" spans="1:14" s="63" customFormat="1" x14ac:dyDescent="0.25">
      <c r="A605" s="123" t="s">
        <v>561</v>
      </c>
      <c r="B605" s="121"/>
      <c r="C605" s="116" t="s">
        <v>562</v>
      </c>
      <c r="D605" s="117"/>
      <c r="E605" s="74">
        <v>55000</v>
      </c>
      <c r="F605" s="74">
        <v>39000</v>
      </c>
      <c r="G605" s="82">
        <v>39000</v>
      </c>
      <c r="H605" s="64">
        <v>74.5</v>
      </c>
      <c r="I605" s="65">
        <v>70</v>
      </c>
      <c r="J605" s="91">
        <v>9</v>
      </c>
      <c r="K605" s="91">
        <v>9</v>
      </c>
      <c r="L605" s="118">
        <v>0</v>
      </c>
      <c r="M605" s="117"/>
      <c r="N605" s="91">
        <v>0</v>
      </c>
    </row>
    <row r="606" spans="1:14" s="63" customFormat="1" ht="20.45" customHeight="1" x14ac:dyDescent="0.25">
      <c r="A606" s="123" t="s">
        <v>563</v>
      </c>
      <c r="B606" s="121"/>
      <c r="C606" s="116" t="s">
        <v>564</v>
      </c>
      <c r="D606" s="117"/>
      <c r="E606" s="84">
        <v>55000</v>
      </c>
      <c r="F606" s="84">
        <v>30000</v>
      </c>
      <c r="G606" s="83">
        <v>30000</v>
      </c>
      <c r="H606" s="64">
        <v>72.7</v>
      </c>
      <c r="I606" s="65">
        <v>75</v>
      </c>
      <c r="J606" s="91">
        <v>9</v>
      </c>
      <c r="K606" s="91">
        <v>9</v>
      </c>
      <c r="L606" s="118">
        <v>0</v>
      </c>
      <c r="M606" s="117"/>
      <c r="N606" s="91">
        <v>0</v>
      </c>
    </row>
    <row r="607" spans="1:14" s="63" customFormat="1" x14ac:dyDescent="0.25">
      <c r="A607" s="110" t="s">
        <v>17</v>
      </c>
      <c r="B607" s="111"/>
      <c r="C607" s="111"/>
      <c r="D607" s="111"/>
      <c r="E607" s="7">
        <v>0</v>
      </c>
      <c r="F607" s="7">
        <v>0</v>
      </c>
      <c r="G607" s="7">
        <v>0</v>
      </c>
      <c r="H607" s="67" t="s">
        <v>14</v>
      </c>
      <c r="I607" s="68" t="s">
        <v>14</v>
      </c>
      <c r="J607" s="69" t="s">
        <v>14</v>
      </c>
      <c r="K607" s="69" t="s">
        <v>14</v>
      </c>
      <c r="L607" s="98" t="s">
        <v>14</v>
      </c>
      <c r="M607" s="99"/>
      <c r="N607" s="138" t="s">
        <v>14</v>
      </c>
    </row>
    <row r="608" spans="1:14" s="63" customFormat="1" x14ac:dyDescent="0.25">
      <c r="A608" s="112" t="s">
        <v>18</v>
      </c>
      <c r="B608" s="113"/>
      <c r="C608" s="113"/>
      <c r="D608" s="113"/>
      <c r="E608" s="78">
        <f>E605+E606</f>
        <v>110000</v>
      </c>
      <c r="F608" s="78">
        <f t="shared" ref="F608:G608" si="247">F605+F606</f>
        <v>69000</v>
      </c>
      <c r="G608" s="78">
        <f t="shared" si="247"/>
        <v>69000</v>
      </c>
      <c r="H608" s="67" t="s">
        <v>14</v>
      </c>
      <c r="I608" s="69" t="s">
        <v>14</v>
      </c>
      <c r="J608" s="69" t="s">
        <v>14</v>
      </c>
      <c r="K608" s="69" t="s">
        <v>14</v>
      </c>
      <c r="L608" s="98" t="s">
        <v>14</v>
      </c>
      <c r="M608" s="99"/>
      <c r="N608" s="138" t="s">
        <v>14</v>
      </c>
    </row>
    <row r="609" spans="1:14" s="63" customFormat="1" x14ac:dyDescent="0.25">
      <c r="A609" s="114" t="s">
        <v>565</v>
      </c>
      <c r="B609" s="115"/>
      <c r="C609" s="115"/>
      <c r="D609" s="115"/>
      <c r="E609" s="10">
        <f>SUM(E607:E608)</f>
        <v>110000</v>
      </c>
      <c r="F609" s="10">
        <f t="shared" ref="F609:G609" si="248">SUM(F607:F608)</f>
        <v>69000</v>
      </c>
      <c r="G609" s="10">
        <f t="shared" si="248"/>
        <v>69000</v>
      </c>
      <c r="H609" s="67" t="s">
        <v>14</v>
      </c>
      <c r="I609" s="69" t="s">
        <v>14</v>
      </c>
      <c r="J609" s="69" t="s">
        <v>14</v>
      </c>
      <c r="K609" s="69" t="s">
        <v>14</v>
      </c>
      <c r="L609" s="98" t="s">
        <v>14</v>
      </c>
      <c r="M609" s="99"/>
      <c r="N609" s="138" t="s">
        <v>14</v>
      </c>
    </row>
    <row r="610" spans="1:14" s="63" customFormat="1" x14ac:dyDescent="0.25">
      <c r="A610" s="104" t="s">
        <v>571</v>
      </c>
      <c r="B610" s="105"/>
      <c r="C610" s="105"/>
      <c r="D610" s="105"/>
      <c r="E610" s="18">
        <f t="shared" ref="E610:G612" si="249">E579+E584+E589+E596+E601+E607</f>
        <v>1426187</v>
      </c>
      <c r="F610" s="18">
        <f t="shared" si="249"/>
        <v>976512</v>
      </c>
      <c r="G610" s="18">
        <f t="shared" si="249"/>
        <v>976512</v>
      </c>
      <c r="H610" s="67" t="s">
        <v>14</v>
      </c>
      <c r="I610" s="69" t="s">
        <v>14</v>
      </c>
      <c r="J610" s="69" t="s">
        <v>14</v>
      </c>
      <c r="K610" s="69" t="s">
        <v>14</v>
      </c>
      <c r="L610" s="98" t="s">
        <v>14</v>
      </c>
      <c r="M610" s="99"/>
      <c r="N610" s="138" t="s">
        <v>14</v>
      </c>
    </row>
    <row r="611" spans="1:14" s="63" customFormat="1" x14ac:dyDescent="0.25">
      <c r="A611" s="106" t="s">
        <v>572</v>
      </c>
      <c r="B611" s="107"/>
      <c r="C611" s="107"/>
      <c r="D611" s="107"/>
      <c r="E611" s="27">
        <f t="shared" si="249"/>
        <v>1106666</v>
      </c>
      <c r="F611" s="27">
        <f t="shared" si="249"/>
        <v>856700</v>
      </c>
      <c r="G611" s="27">
        <f t="shared" si="249"/>
        <v>856700</v>
      </c>
      <c r="H611" s="67" t="s">
        <v>14</v>
      </c>
      <c r="I611" s="69" t="s">
        <v>14</v>
      </c>
      <c r="J611" s="69" t="s">
        <v>14</v>
      </c>
      <c r="K611" s="69" t="s">
        <v>14</v>
      </c>
      <c r="L611" s="98" t="s">
        <v>14</v>
      </c>
      <c r="M611" s="99"/>
      <c r="N611" s="138" t="s">
        <v>14</v>
      </c>
    </row>
    <row r="612" spans="1:14" s="63" customFormat="1" x14ac:dyDescent="0.25">
      <c r="A612" s="108" t="s">
        <v>566</v>
      </c>
      <c r="B612" s="109"/>
      <c r="C612" s="109"/>
      <c r="D612" s="109"/>
      <c r="E612" s="20">
        <f t="shared" si="249"/>
        <v>2532853</v>
      </c>
      <c r="F612" s="20">
        <f t="shared" si="249"/>
        <v>1833212</v>
      </c>
      <c r="G612" s="20">
        <f t="shared" si="249"/>
        <v>1833212</v>
      </c>
      <c r="H612" s="67" t="s">
        <v>14</v>
      </c>
      <c r="I612" s="69" t="s">
        <v>14</v>
      </c>
      <c r="J612" s="69" t="s">
        <v>14</v>
      </c>
      <c r="K612" s="69" t="s">
        <v>14</v>
      </c>
      <c r="L612" s="98" t="s">
        <v>14</v>
      </c>
      <c r="M612" s="99"/>
      <c r="N612" s="138" t="s">
        <v>14</v>
      </c>
    </row>
    <row r="613" spans="1:14" s="63" customFormat="1" x14ac:dyDescent="0.25">
      <c r="A613" s="96" t="s">
        <v>568</v>
      </c>
      <c r="B613" s="97"/>
      <c r="C613" s="97"/>
      <c r="D613" s="97"/>
      <c r="E613" s="1">
        <f t="shared" ref="E613:G615" si="250">E12+E43+E82+E103+E128+E181+E249+E314+E329+E363+E425+E537+E573+E610</f>
        <v>29963132</v>
      </c>
      <c r="F613" s="1">
        <f t="shared" si="250"/>
        <v>19675396</v>
      </c>
      <c r="G613" s="1">
        <f t="shared" si="250"/>
        <v>16975806</v>
      </c>
      <c r="H613" s="67" t="s">
        <v>14</v>
      </c>
      <c r="I613" s="69"/>
      <c r="J613" s="69" t="s">
        <v>14</v>
      </c>
      <c r="K613" s="69" t="s">
        <v>14</v>
      </c>
      <c r="L613" s="98" t="s">
        <v>14</v>
      </c>
      <c r="M613" s="99"/>
      <c r="N613" s="138" t="s">
        <v>14</v>
      </c>
    </row>
    <row r="614" spans="1:14" s="63" customFormat="1" x14ac:dyDescent="0.25">
      <c r="A614" s="100" t="s">
        <v>569</v>
      </c>
      <c r="B614" s="101"/>
      <c r="C614" s="101"/>
      <c r="D614" s="101"/>
      <c r="E614" s="52">
        <f t="shared" si="250"/>
        <v>48253340</v>
      </c>
      <c r="F614" s="52">
        <f t="shared" si="250"/>
        <v>35670281</v>
      </c>
      <c r="G614" s="52">
        <f t="shared" si="250"/>
        <v>32526191</v>
      </c>
      <c r="H614" s="67" t="s">
        <v>14</v>
      </c>
      <c r="I614" s="69"/>
      <c r="J614" s="69" t="s">
        <v>14</v>
      </c>
      <c r="K614" s="69" t="s">
        <v>14</v>
      </c>
      <c r="L614" s="98" t="s">
        <v>14</v>
      </c>
      <c r="M614" s="99"/>
      <c r="N614" s="138" t="s">
        <v>14</v>
      </c>
    </row>
    <row r="615" spans="1:14" s="63" customFormat="1" x14ac:dyDescent="0.25">
      <c r="A615" s="102" t="s">
        <v>570</v>
      </c>
      <c r="B615" s="103"/>
      <c r="C615" s="103"/>
      <c r="D615" s="103"/>
      <c r="E615" s="4">
        <f t="shared" si="250"/>
        <v>78216472</v>
      </c>
      <c r="F615" s="4">
        <f t="shared" si="250"/>
        <v>55345677</v>
      </c>
      <c r="G615" s="4">
        <f t="shared" si="250"/>
        <v>49501997</v>
      </c>
      <c r="H615" s="67" t="s">
        <v>14</v>
      </c>
      <c r="I615" s="69"/>
      <c r="J615" s="69" t="s">
        <v>14</v>
      </c>
      <c r="K615" s="69" t="s">
        <v>14</v>
      </c>
      <c r="L615" s="98" t="s">
        <v>14</v>
      </c>
      <c r="M615" s="99"/>
      <c r="N615" s="138" t="s">
        <v>14</v>
      </c>
    </row>
    <row r="616" spans="1:14" ht="17.100000000000001" customHeight="1" x14ac:dyDescent="0.25"/>
    <row r="617" spans="1:14" ht="17.100000000000001" customHeight="1" x14ac:dyDescent="0.25">
      <c r="A617" s="93"/>
      <c r="B617" s="94"/>
      <c r="C617" s="94"/>
      <c r="D617" s="94"/>
      <c r="E617" s="94"/>
      <c r="F617" s="94"/>
      <c r="G617" s="94"/>
      <c r="H617" s="94"/>
      <c r="I617" s="94"/>
      <c r="J617" s="94"/>
      <c r="K617" s="94"/>
      <c r="L617" s="94"/>
      <c r="M617" s="94"/>
      <c r="N617" s="94"/>
    </row>
    <row r="618" spans="1:14" ht="17.100000000000001" customHeight="1" x14ac:dyDescent="0.25">
      <c r="A618" s="95" t="s">
        <v>14</v>
      </c>
      <c r="B618" s="94"/>
      <c r="C618" s="94"/>
      <c r="D618" s="94"/>
      <c r="E618" s="94"/>
      <c r="F618" s="94"/>
      <c r="G618" s="94"/>
      <c r="H618" s="94"/>
      <c r="I618" s="94"/>
      <c r="J618" s="94"/>
      <c r="K618" s="94"/>
      <c r="L618" s="94"/>
      <c r="M618" s="94"/>
      <c r="N618" s="94"/>
    </row>
    <row r="619" spans="1:14" ht="3" customHeight="1" x14ac:dyDescent="0.25"/>
  </sheetData>
  <mergeCells count="1288">
    <mergeCell ref="A3:N3"/>
    <mergeCell ref="A4:B4"/>
    <mergeCell ref="C4:D4"/>
    <mergeCell ref="L4:M4"/>
    <mergeCell ref="A13:D13"/>
    <mergeCell ref="L13:M13"/>
    <mergeCell ref="A14:D14"/>
    <mergeCell ref="L14:M14"/>
    <mergeCell ref="A15:N15"/>
    <mergeCell ref="A10:D10"/>
    <mergeCell ref="L10:M10"/>
    <mergeCell ref="A11:D11"/>
    <mergeCell ref="L11:M11"/>
    <mergeCell ref="A12:D12"/>
    <mergeCell ref="L12:M12"/>
    <mergeCell ref="A8:B8"/>
    <mergeCell ref="C8:D8"/>
    <mergeCell ref="L8:M8"/>
    <mergeCell ref="A9:D9"/>
    <mergeCell ref="L9:M9"/>
    <mergeCell ref="A5:N5"/>
    <mergeCell ref="A6:N6"/>
    <mergeCell ref="A7:B7"/>
    <mergeCell ref="C7:D7"/>
    <mergeCell ref="L7:M7"/>
    <mergeCell ref="A24:D24"/>
    <mergeCell ref="L24:M24"/>
    <mergeCell ref="A25:D25"/>
    <mergeCell ref="L25:M25"/>
    <mergeCell ref="A26:N26"/>
    <mergeCell ref="A22:B22"/>
    <mergeCell ref="C22:D22"/>
    <mergeCell ref="L22:M22"/>
    <mergeCell ref="A23:D23"/>
    <mergeCell ref="L23:M23"/>
    <mergeCell ref="A19:D19"/>
    <mergeCell ref="L19:M19"/>
    <mergeCell ref="A20:D20"/>
    <mergeCell ref="L20:M20"/>
    <mergeCell ref="A21:N21"/>
    <mergeCell ref="A16:N16"/>
    <mergeCell ref="A17:B17"/>
    <mergeCell ref="C17:D17"/>
    <mergeCell ref="L17:M17"/>
    <mergeCell ref="A18:D18"/>
    <mergeCell ref="L18:M18"/>
    <mergeCell ref="A32:N32"/>
    <mergeCell ref="A33:B33"/>
    <mergeCell ref="C33:D33"/>
    <mergeCell ref="L33:M33"/>
    <mergeCell ref="A34:B34"/>
    <mergeCell ref="C34:D34"/>
    <mergeCell ref="L34:M34"/>
    <mergeCell ref="A29:D29"/>
    <mergeCell ref="L29:M29"/>
    <mergeCell ref="A30:D30"/>
    <mergeCell ref="L30:M30"/>
    <mergeCell ref="A31:D31"/>
    <mergeCell ref="L31:M31"/>
    <mergeCell ref="A27:B27"/>
    <mergeCell ref="C27:D27"/>
    <mergeCell ref="L27:M27"/>
    <mergeCell ref="A28:B28"/>
    <mergeCell ref="C28:D28"/>
    <mergeCell ref="L28:M28"/>
    <mergeCell ref="A41:D41"/>
    <mergeCell ref="L41:M41"/>
    <mergeCell ref="A42:D42"/>
    <mergeCell ref="L42:M42"/>
    <mergeCell ref="A43:D43"/>
    <mergeCell ref="L43:M43"/>
    <mergeCell ref="A38:N38"/>
    <mergeCell ref="A39:B39"/>
    <mergeCell ref="C39:D39"/>
    <mergeCell ref="L39:M39"/>
    <mergeCell ref="A40:D40"/>
    <mergeCell ref="L40:M40"/>
    <mergeCell ref="A35:D35"/>
    <mergeCell ref="L35:M35"/>
    <mergeCell ref="A36:D36"/>
    <mergeCell ref="L36:M36"/>
    <mergeCell ref="A37:D37"/>
    <mergeCell ref="L37:M37"/>
    <mergeCell ref="A50:D50"/>
    <mergeCell ref="L50:M50"/>
    <mergeCell ref="A51:D51"/>
    <mergeCell ref="L51:M51"/>
    <mergeCell ref="A52:D52"/>
    <mergeCell ref="L52:M52"/>
    <mergeCell ref="A47:N47"/>
    <mergeCell ref="A48:B48"/>
    <mergeCell ref="C48:D48"/>
    <mergeCell ref="L48:M48"/>
    <mergeCell ref="A49:B49"/>
    <mergeCell ref="C49:D49"/>
    <mergeCell ref="L49:M49"/>
    <mergeCell ref="A44:D44"/>
    <mergeCell ref="L44:M44"/>
    <mergeCell ref="A45:D45"/>
    <mergeCell ref="L45:M45"/>
    <mergeCell ref="A46:N46"/>
    <mergeCell ref="A59:N59"/>
    <mergeCell ref="A60:B60"/>
    <mergeCell ref="C60:D60"/>
    <mergeCell ref="L60:M60"/>
    <mergeCell ref="A61:B61"/>
    <mergeCell ref="C61:D61"/>
    <mergeCell ref="L61:M61"/>
    <mergeCell ref="A56:D56"/>
    <mergeCell ref="L56:M56"/>
    <mergeCell ref="A57:D57"/>
    <mergeCell ref="L57:M57"/>
    <mergeCell ref="A58:D58"/>
    <mergeCell ref="L58:M58"/>
    <mergeCell ref="A53:N53"/>
    <mergeCell ref="A54:B54"/>
    <mergeCell ref="C54:D54"/>
    <mergeCell ref="L54:M54"/>
    <mergeCell ref="A55:B55"/>
    <mergeCell ref="C55:D55"/>
    <mergeCell ref="L55:M55"/>
    <mergeCell ref="A69:D69"/>
    <mergeCell ref="L69:M69"/>
    <mergeCell ref="A70:D70"/>
    <mergeCell ref="L70:M70"/>
    <mergeCell ref="A71:N71"/>
    <mergeCell ref="A67:B67"/>
    <mergeCell ref="C67:D67"/>
    <mergeCell ref="L67:M67"/>
    <mergeCell ref="A68:D68"/>
    <mergeCell ref="L68:M68"/>
    <mergeCell ref="A64:D64"/>
    <mergeCell ref="L64:M64"/>
    <mergeCell ref="A65:D65"/>
    <mergeCell ref="L65:M65"/>
    <mergeCell ref="A66:N66"/>
    <mergeCell ref="A62:B62"/>
    <mergeCell ref="C62:D62"/>
    <mergeCell ref="L62:M62"/>
    <mergeCell ref="A63:D63"/>
    <mergeCell ref="L63:M63"/>
    <mergeCell ref="A77:N77"/>
    <mergeCell ref="A78:B78"/>
    <mergeCell ref="C78:D78"/>
    <mergeCell ref="L78:M78"/>
    <mergeCell ref="A79:D79"/>
    <mergeCell ref="L79:M79"/>
    <mergeCell ref="A74:D74"/>
    <mergeCell ref="L74:M74"/>
    <mergeCell ref="A75:D75"/>
    <mergeCell ref="L75:M75"/>
    <mergeCell ref="A76:D76"/>
    <mergeCell ref="L76:M76"/>
    <mergeCell ref="A72:B72"/>
    <mergeCell ref="C72:D72"/>
    <mergeCell ref="L72:M72"/>
    <mergeCell ref="A73:B73"/>
    <mergeCell ref="C73:D73"/>
    <mergeCell ref="L73:M73"/>
    <mergeCell ref="A86:N86"/>
    <mergeCell ref="A87:B87"/>
    <mergeCell ref="C87:D87"/>
    <mergeCell ref="L87:M87"/>
    <mergeCell ref="A88:D88"/>
    <mergeCell ref="L88:M88"/>
    <mergeCell ref="A83:D83"/>
    <mergeCell ref="L83:M83"/>
    <mergeCell ref="A84:D84"/>
    <mergeCell ref="L84:M84"/>
    <mergeCell ref="A85:N85"/>
    <mergeCell ref="A80:D80"/>
    <mergeCell ref="L80:M80"/>
    <mergeCell ref="A81:D81"/>
    <mergeCell ref="L81:M81"/>
    <mergeCell ref="A82:D82"/>
    <mergeCell ref="L82:M82"/>
    <mergeCell ref="A94:D94"/>
    <mergeCell ref="L94:M94"/>
    <mergeCell ref="A95:D95"/>
    <mergeCell ref="L95:M95"/>
    <mergeCell ref="A96:D96"/>
    <mergeCell ref="L96:M96"/>
    <mergeCell ref="A92:B92"/>
    <mergeCell ref="C92:D92"/>
    <mergeCell ref="L92:M92"/>
    <mergeCell ref="A93:B93"/>
    <mergeCell ref="C93:D93"/>
    <mergeCell ref="L93:M93"/>
    <mergeCell ref="A89:D89"/>
    <mergeCell ref="L89:M89"/>
    <mergeCell ref="A90:D90"/>
    <mergeCell ref="L90:M90"/>
    <mergeCell ref="A91:N91"/>
    <mergeCell ref="A103:D103"/>
    <mergeCell ref="L103:M103"/>
    <mergeCell ref="A104:D104"/>
    <mergeCell ref="L104:M104"/>
    <mergeCell ref="A105:D105"/>
    <mergeCell ref="L105:M105"/>
    <mergeCell ref="A100:D100"/>
    <mergeCell ref="L100:M100"/>
    <mergeCell ref="A101:D101"/>
    <mergeCell ref="L101:M101"/>
    <mergeCell ref="A102:D102"/>
    <mergeCell ref="L102:M102"/>
    <mergeCell ref="A97:N97"/>
    <mergeCell ref="A98:B98"/>
    <mergeCell ref="C98:D98"/>
    <mergeCell ref="L98:M98"/>
    <mergeCell ref="A99:B99"/>
    <mergeCell ref="C99:D99"/>
    <mergeCell ref="L99:M99"/>
    <mergeCell ref="A112:N112"/>
    <mergeCell ref="A113:B113"/>
    <mergeCell ref="C113:D113"/>
    <mergeCell ref="L113:M113"/>
    <mergeCell ref="A114:B114"/>
    <mergeCell ref="C114:D114"/>
    <mergeCell ref="L114:M114"/>
    <mergeCell ref="A109:D109"/>
    <mergeCell ref="L109:M109"/>
    <mergeCell ref="A110:D110"/>
    <mergeCell ref="L110:M110"/>
    <mergeCell ref="A111:D111"/>
    <mergeCell ref="L111:M111"/>
    <mergeCell ref="A106:N106"/>
    <mergeCell ref="A107:N107"/>
    <mergeCell ref="A108:B108"/>
    <mergeCell ref="C108:D108"/>
    <mergeCell ref="L108:M108"/>
    <mergeCell ref="A124:B124"/>
    <mergeCell ref="C124:D124"/>
    <mergeCell ref="L124:M124"/>
    <mergeCell ref="A125:D125"/>
    <mergeCell ref="L125:M125"/>
    <mergeCell ref="A121:D121"/>
    <mergeCell ref="L121:M121"/>
    <mergeCell ref="A122:D122"/>
    <mergeCell ref="L122:M122"/>
    <mergeCell ref="A123:N123"/>
    <mergeCell ref="A118:N118"/>
    <mergeCell ref="A119:B119"/>
    <mergeCell ref="C119:D119"/>
    <mergeCell ref="L119:M119"/>
    <mergeCell ref="A120:D120"/>
    <mergeCell ref="L120:M120"/>
    <mergeCell ref="A115:D115"/>
    <mergeCell ref="L115:M115"/>
    <mergeCell ref="A116:D116"/>
    <mergeCell ref="L116:M116"/>
    <mergeCell ref="A117:D117"/>
    <mergeCell ref="L117:M117"/>
    <mergeCell ref="A132:N132"/>
    <mergeCell ref="A133:B133"/>
    <mergeCell ref="C133:D133"/>
    <mergeCell ref="L133:M133"/>
    <mergeCell ref="A134:D134"/>
    <mergeCell ref="L134:M134"/>
    <mergeCell ref="A129:D129"/>
    <mergeCell ref="L129:M129"/>
    <mergeCell ref="A130:D130"/>
    <mergeCell ref="L130:M130"/>
    <mergeCell ref="A131:N131"/>
    <mergeCell ref="A126:D126"/>
    <mergeCell ref="L126:M126"/>
    <mergeCell ref="A127:D127"/>
    <mergeCell ref="L127:M127"/>
    <mergeCell ref="A128:D128"/>
    <mergeCell ref="L128:M128"/>
    <mergeCell ref="A140:D140"/>
    <mergeCell ref="L140:M140"/>
    <mergeCell ref="A141:D141"/>
    <mergeCell ref="L141:M141"/>
    <mergeCell ref="A142:D142"/>
    <mergeCell ref="L142:M142"/>
    <mergeCell ref="A138:B138"/>
    <mergeCell ref="C138:D138"/>
    <mergeCell ref="L138:M138"/>
    <mergeCell ref="A139:B139"/>
    <mergeCell ref="C139:D139"/>
    <mergeCell ref="L139:M139"/>
    <mergeCell ref="A135:D135"/>
    <mergeCell ref="L135:M135"/>
    <mergeCell ref="A136:D136"/>
    <mergeCell ref="L136:M136"/>
    <mergeCell ref="A137:N137"/>
    <mergeCell ref="A149:N149"/>
    <mergeCell ref="A150:B150"/>
    <mergeCell ref="C150:D150"/>
    <mergeCell ref="L150:M150"/>
    <mergeCell ref="A151:D151"/>
    <mergeCell ref="L151:M151"/>
    <mergeCell ref="A146:D146"/>
    <mergeCell ref="L146:M146"/>
    <mergeCell ref="A147:D147"/>
    <mergeCell ref="L147:M147"/>
    <mergeCell ref="A148:D148"/>
    <mergeCell ref="L148:M148"/>
    <mergeCell ref="A143:N143"/>
    <mergeCell ref="A144:B144"/>
    <mergeCell ref="C144:D144"/>
    <mergeCell ref="L144:M144"/>
    <mergeCell ref="A145:B145"/>
    <mergeCell ref="C145:D145"/>
    <mergeCell ref="L145:M145"/>
    <mergeCell ref="A160:B160"/>
    <mergeCell ref="C160:D160"/>
    <mergeCell ref="L160:M160"/>
    <mergeCell ref="A161:B161"/>
    <mergeCell ref="C161:D161"/>
    <mergeCell ref="L161:M161"/>
    <mergeCell ref="A157:D157"/>
    <mergeCell ref="L157:M157"/>
    <mergeCell ref="A158:D158"/>
    <mergeCell ref="L158:M158"/>
    <mergeCell ref="A159:N159"/>
    <mergeCell ref="A155:B155"/>
    <mergeCell ref="C155:D155"/>
    <mergeCell ref="L155:M155"/>
    <mergeCell ref="A156:D156"/>
    <mergeCell ref="L156:M156"/>
    <mergeCell ref="A152:D152"/>
    <mergeCell ref="L152:M152"/>
    <mergeCell ref="A153:D153"/>
    <mergeCell ref="L153:M153"/>
    <mergeCell ref="A154:N154"/>
    <mergeCell ref="A171:B171"/>
    <mergeCell ref="C171:D171"/>
    <mergeCell ref="L171:M171"/>
    <mergeCell ref="A172:D172"/>
    <mergeCell ref="L172:M172"/>
    <mergeCell ref="A168:D168"/>
    <mergeCell ref="L168:M168"/>
    <mergeCell ref="A169:D169"/>
    <mergeCell ref="L169:M169"/>
    <mergeCell ref="A170:N170"/>
    <mergeCell ref="A165:N165"/>
    <mergeCell ref="A166:B166"/>
    <mergeCell ref="C166:D166"/>
    <mergeCell ref="L166:M166"/>
    <mergeCell ref="A167:D167"/>
    <mergeCell ref="L167:M167"/>
    <mergeCell ref="A162:D162"/>
    <mergeCell ref="L162:M162"/>
    <mergeCell ref="A163:D163"/>
    <mergeCell ref="L163:M163"/>
    <mergeCell ref="A164:D164"/>
    <mergeCell ref="L164:M164"/>
    <mergeCell ref="A178:D178"/>
    <mergeCell ref="L178:M178"/>
    <mergeCell ref="A179:D179"/>
    <mergeCell ref="L179:M179"/>
    <mergeCell ref="A180:D180"/>
    <mergeCell ref="L180:M180"/>
    <mergeCell ref="A176:B176"/>
    <mergeCell ref="C176:D176"/>
    <mergeCell ref="L176:M176"/>
    <mergeCell ref="A177:B177"/>
    <mergeCell ref="C177:D177"/>
    <mergeCell ref="L177:M177"/>
    <mergeCell ref="A173:D173"/>
    <mergeCell ref="L173:M173"/>
    <mergeCell ref="A174:D174"/>
    <mergeCell ref="L174:M174"/>
    <mergeCell ref="A175:N175"/>
    <mergeCell ref="A187:D187"/>
    <mergeCell ref="L187:M187"/>
    <mergeCell ref="A188:D188"/>
    <mergeCell ref="L188:M188"/>
    <mergeCell ref="A189:D189"/>
    <mergeCell ref="L189:M189"/>
    <mergeCell ref="A184:N184"/>
    <mergeCell ref="A185:N185"/>
    <mergeCell ref="A186:B186"/>
    <mergeCell ref="C186:D186"/>
    <mergeCell ref="L186:M186"/>
    <mergeCell ref="A181:D181"/>
    <mergeCell ref="L181:M181"/>
    <mergeCell ref="A182:D182"/>
    <mergeCell ref="L182:M182"/>
    <mergeCell ref="A183:D183"/>
    <mergeCell ref="L183:M183"/>
    <mergeCell ref="A197:D197"/>
    <mergeCell ref="L197:M197"/>
    <mergeCell ref="A198:D198"/>
    <mergeCell ref="L198:M198"/>
    <mergeCell ref="A199:N199"/>
    <mergeCell ref="A195:B195"/>
    <mergeCell ref="C195:D195"/>
    <mergeCell ref="L195:M195"/>
    <mergeCell ref="A196:D196"/>
    <mergeCell ref="L196:M196"/>
    <mergeCell ref="A193:B193"/>
    <mergeCell ref="C193:D193"/>
    <mergeCell ref="L193:M193"/>
    <mergeCell ref="A194:B194"/>
    <mergeCell ref="C194:D194"/>
    <mergeCell ref="L194:M194"/>
    <mergeCell ref="A190:N190"/>
    <mergeCell ref="A191:B191"/>
    <mergeCell ref="C191:D191"/>
    <mergeCell ref="L191:M191"/>
    <mergeCell ref="A192:B192"/>
    <mergeCell ref="C192:D192"/>
    <mergeCell ref="L192:M192"/>
    <mergeCell ref="A204:D204"/>
    <mergeCell ref="L204:M204"/>
    <mergeCell ref="A205:D205"/>
    <mergeCell ref="L205:M205"/>
    <mergeCell ref="A206:D206"/>
    <mergeCell ref="L206:M206"/>
    <mergeCell ref="A202:B202"/>
    <mergeCell ref="C202:D202"/>
    <mergeCell ref="L202:M202"/>
    <mergeCell ref="A203:B203"/>
    <mergeCell ref="C203:D203"/>
    <mergeCell ref="L203:M203"/>
    <mergeCell ref="A200:B200"/>
    <mergeCell ref="C200:D200"/>
    <mergeCell ref="L200:M200"/>
    <mergeCell ref="A201:B201"/>
    <mergeCell ref="C201:D201"/>
    <mergeCell ref="L201:M201"/>
    <mergeCell ref="A213:B213"/>
    <mergeCell ref="C213:D213"/>
    <mergeCell ref="L213:M213"/>
    <mergeCell ref="A214:B214"/>
    <mergeCell ref="C214:D214"/>
    <mergeCell ref="L214:M214"/>
    <mergeCell ref="A210:D210"/>
    <mergeCell ref="L210:M210"/>
    <mergeCell ref="A211:D211"/>
    <mergeCell ref="L211:M211"/>
    <mergeCell ref="A212:N212"/>
    <mergeCell ref="A207:N207"/>
    <mergeCell ref="A208:B208"/>
    <mergeCell ref="C208:D208"/>
    <mergeCell ref="L208:M208"/>
    <mergeCell ref="A209:D209"/>
    <mergeCell ref="L209:M209"/>
    <mergeCell ref="A221:B221"/>
    <mergeCell ref="C221:D221"/>
    <mergeCell ref="L221:M221"/>
    <mergeCell ref="A222:B222"/>
    <mergeCell ref="C222:D222"/>
    <mergeCell ref="L222:M222"/>
    <mergeCell ref="A218:N218"/>
    <mergeCell ref="A219:B219"/>
    <mergeCell ref="C219:D219"/>
    <mergeCell ref="L219:M219"/>
    <mergeCell ref="A220:B220"/>
    <mergeCell ref="C220:D220"/>
    <mergeCell ref="L220:M220"/>
    <mergeCell ref="A215:D215"/>
    <mergeCell ref="L215:M215"/>
    <mergeCell ref="A216:D216"/>
    <mergeCell ref="L216:M216"/>
    <mergeCell ref="A217:D217"/>
    <mergeCell ref="L217:M217"/>
    <mergeCell ref="A232:B232"/>
    <mergeCell ref="C232:D232"/>
    <mergeCell ref="L232:M232"/>
    <mergeCell ref="A233:D233"/>
    <mergeCell ref="L233:M233"/>
    <mergeCell ref="A229:D229"/>
    <mergeCell ref="L229:M229"/>
    <mergeCell ref="A230:D230"/>
    <mergeCell ref="L230:M230"/>
    <mergeCell ref="A231:N231"/>
    <mergeCell ref="A226:N226"/>
    <mergeCell ref="A227:B227"/>
    <mergeCell ref="C227:D227"/>
    <mergeCell ref="L227:M227"/>
    <mergeCell ref="A228:D228"/>
    <mergeCell ref="L228:M228"/>
    <mergeCell ref="A223:D223"/>
    <mergeCell ref="L223:M223"/>
    <mergeCell ref="A224:D224"/>
    <mergeCell ref="L224:M224"/>
    <mergeCell ref="A225:D225"/>
    <mergeCell ref="L225:M225"/>
    <mergeCell ref="A241:D241"/>
    <mergeCell ref="L241:M241"/>
    <mergeCell ref="A242:D242"/>
    <mergeCell ref="L242:M242"/>
    <mergeCell ref="A243:N243"/>
    <mergeCell ref="A239:B239"/>
    <mergeCell ref="C239:D239"/>
    <mergeCell ref="L239:M239"/>
    <mergeCell ref="A240:D240"/>
    <mergeCell ref="L240:M240"/>
    <mergeCell ref="A237:B237"/>
    <mergeCell ref="C237:D237"/>
    <mergeCell ref="L237:M237"/>
    <mergeCell ref="A238:B238"/>
    <mergeCell ref="C238:D238"/>
    <mergeCell ref="L238:M238"/>
    <mergeCell ref="A234:D234"/>
    <mergeCell ref="L234:M234"/>
    <mergeCell ref="A235:D235"/>
    <mergeCell ref="L235:M235"/>
    <mergeCell ref="A236:N236"/>
    <mergeCell ref="A249:D249"/>
    <mergeCell ref="L249:M249"/>
    <mergeCell ref="A250:D250"/>
    <mergeCell ref="L250:M250"/>
    <mergeCell ref="A251:D251"/>
    <mergeCell ref="L251:M251"/>
    <mergeCell ref="A246:D246"/>
    <mergeCell ref="L246:M246"/>
    <mergeCell ref="A247:D247"/>
    <mergeCell ref="L247:M247"/>
    <mergeCell ref="A248:D248"/>
    <mergeCell ref="L248:M248"/>
    <mergeCell ref="A244:B244"/>
    <mergeCell ref="C244:D244"/>
    <mergeCell ref="L244:M244"/>
    <mergeCell ref="A245:B245"/>
    <mergeCell ref="C245:D245"/>
    <mergeCell ref="L245:M245"/>
    <mergeCell ref="A260:B260"/>
    <mergeCell ref="C260:D260"/>
    <mergeCell ref="L260:M260"/>
    <mergeCell ref="A261:D261"/>
    <mergeCell ref="L261:M261"/>
    <mergeCell ref="A257:D257"/>
    <mergeCell ref="L257:M257"/>
    <mergeCell ref="A258:D258"/>
    <mergeCell ref="L258:M258"/>
    <mergeCell ref="A259:N259"/>
    <mergeCell ref="A255:B255"/>
    <mergeCell ref="C255:D255"/>
    <mergeCell ref="L255:M255"/>
    <mergeCell ref="A256:D256"/>
    <mergeCell ref="L256:M256"/>
    <mergeCell ref="A252:N252"/>
    <mergeCell ref="A253:N253"/>
    <mergeCell ref="A254:B254"/>
    <mergeCell ref="C254:D254"/>
    <mergeCell ref="L254:M254"/>
    <mergeCell ref="A270:B270"/>
    <mergeCell ref="C270:D270"/>
    <mergeCell ref="L270:M270"/>
    <mergeCell ref="A271:D271"/>
    <mergeCell ref="L271:M271"/>
    <mergeCell ref="A267:D267"/>
    <mergeCell ref="L267:M267"/>
    <mergeCell ref="A268:D268"/>
    <mergeCell ref="L268:M268"/>
    <mergeCell ref="A269:N269"/>
    <mergeCell ref="A265:B265"/>
    <mergeCell ref="C265:D265"/>
    <mergeCell ref="L265:M265"/>
    <mergeCell ref="A266:D266"/>
    <mergeCell ref="L266:M266"/>
    <mergeCell ref="A262:D262"/>
    <mergeCell ref="L262:M262"/>
    <mergeCell ref="A263:D263"/>
    <mergeCell ref="L263:M263"/>
    <mergeCell ref="A264:N264"/>
    <mergeCell ref="A280:B280"/>
    <mergeCell ref="C280:D280"/>
    <mergeCell ref="L280:M280"/>
    <mergeCell ref="A281:D281"/>
    <mergeCell ref="L281:M281"/>
    <mergeCell ref="A277:D277"/>
    <mergeCell ref="L277:M277"/>
    <mergeCell ref="A278:D278"/>
    <mergeCell ref="L278:M278"/>
    <mergeCell ref="A279:N279"/>
    <mergeCell ref="A275:B275"/>
    <mergeCell ref="C275:D275"/>
    <mergeCell ref="L275:M275"/>
    <mergeCell ref="A276:D276"/>
    <mergeCell ref="L276:M276"/>
    <mergeCell ref="A272:D272"/>
    <mergeCell ref="L272:M272"/>
    <mergeCell ref="A273:D273"/>
    <mergeCell ref="L273:M273"/>
    <mergeCell ref="A274:N274"/>
    <mergeCell ref="A287:D287"/>
    <mergeCell ref="L287:M287"/>
    <mergeCell ref="A288:D288"/>
    <mergeCell ref="L288:M288"/>
    <mergeCell ref="A289:D289"/>
    <mergeCell ref="L289:M289"/>
    <mergeCell ref="A285:B285"/>
    <mergeCell ref="C285:D285"/>
    <mergeCell ref="L285:M285"/>
    <mergeCell ref="A286:B286"/>
    <mergeCell ref="C286:D286"/>
    <mergeCell ref="L286:M286"/>
    <mergeCell ref="A282:D282"/>
    <mergeCell ref="L282:M282"/>
    <mergeCell ref="A283:D283"/>
    <mergeCell ref="L283:M283"/>
    <mergeCell ref="A284:N284"/>
    <mergeCell ref="A295:D295"/>
    <mergeCell ref="L295:M295"/>
    <mergeCell ref="A296:D296"/>
    <mergeCell ref="L296:M296"/>
    <mergeCell ref="A297:D297"/>
    <mergeCell ref="L297:M297"/>
    <mergeCell ref="A293:B293"/>
    <mergeCell ref="C293:D293"/>
    <mergeCell ref="L293:M293"/>
    <mergeCell ref="A294:B294"/>
    <mergeCell ref="C294:D294"/>
    <mergeCell ref="L294:M294"/>
    <mergeCell ref="A290:N290"/>
    <mergeCell ref="A291:B291"/>
    <mergeCell ref="C291:D291"/>
    <mergeCell ref="L291:M291"/>
    <mergeCell ref="A292:B292"/>
    <mergeCell ref="C292:D292"/>
    <mergeCell ref="L292:M292"/>
    <mergeCell ref="A303:D303"/>
    <mergeCell ref="L303:M303"/>
    <mergeCell ref="A304:D304"/>
    <mergeCell ref="L304:M304"/>
    <mergeCell ref="A305:N305"/>
    <mergeCell ref="A301:B301"/>
    <mergeCell ref="C301:D301"/>
    <mergeCell ref="L301:M301"/>
    <mergeCell ref="A302:D302"/>
    <mergeCell ref="L302:M302"/>
    <mergeCell ref="A298:N298"/>
    <mergeCell ref="A299:B299"/>
    <mergeCell ref="C299:D299"/>
    <mergeCell ref="L299:M299"/>
    <mergeCell ref="A300:B300"/>
    <mergeCell ref="C300:D300"/>
    <mergeCell ref="L300:M300"/>
    <mergeCell ref="A310:B310"/>
    <mergeCell ref="C310:D310"/>
    <mergeCell ref="L310:M310"/>
    <mergeCell ref="A311:D311"/>
    <mergeCell ref="L311:M311"/>
    <mergeCell ref="A308:B308"/>
    <mergeCell ref="C308:D308"/>
    <mergeCell ref="L308:M308"/>
    <mergeCell ref="A309:B309"/>
    <mergeCell ref="C309:D309"/>
    <mergeCell ref="L309:M309"/>
    <mergeCell ref="A306:B306"/>
    <mergeCell ref="C306:D306"/>
    <mergeCell ref="L306:M306"/>
    <mergeCell ref="A307:B307"/>
    <mergeCell ref="C307:D307"/>
    <mergeCell ref="L307:M307"/>
    <mergeCell ref="A318:N318"/>
    <mergeCell ref="A319:B319"/>
    <mergeCell ref="C319:D319"/>
    <mergeCell ref="L319:M319"/>
    <mergeCell ref="A320:B320"/>
    <mergeCell ref="C320:D320"/>
    <mergeCell ref="L320:M320"/>
    <mergeCell ref="A315:D315"/>
    <mergeCell ref="L315:M315"/>
    <mergeCell ref="A316:D316"/>
    <mergeCell ref="L316:M316"/>
    <mergeCell ref="A317:N317"/>
    <mergeCell ref="A312:D312"/>
    <mergeCell ref="L312:M312"/>
    <mergeCell ref="A313:D313"/>
    <mergeCell ref="L313:M313"/>
    <mergeCell ref="A314:D314"/>
    <mergeCell ref="L314:M314"/>
    <mergeCell ref="A327:D327"/>
    <mergeCell ref="L327:M327"/>
    <mergeCell ref="A328:D328"/>
    <mergeCell ref="L328:M328"/>
    <mergeCell ref="A329:D329"/>
    <mergeCell ref="L329:M329"/>
    <mergeCell ref="A324:N324"/>
    <mergeCell ref="A325:B325"/>
    <mergeCell ref="C325:D325"/>
    <mergeCell ref="L325:M325"/>
    <mergeCell ref="A326:D326"/>
    <mergeCell ref="L326:M326"/>
    <mergeCell ref="A321:D321"/>
    <mergeCell ref="L321:M321"/>
    <mergeCell ref="A322:D322"/>
    <mergeCell ref="L322:M322"/>
    <mergeCell ref="A323:D323"/>
    <mergeCell ref="L323:M323"/>
    <mergeCell ref="A336:D336"/>
    <mergeCell ref="L336:M336"/>
    <mergeCell ref="A337:D337"/>
    <mergeCell ref="L337:M337"/>
    <mergeCell ref="A338:D338"/>
    <mergeCell ref="L338:M338"/>
    <mergeCell ref="A333:N333"/>
    <mergeCell ref="A334:B334"/>
    <mergeCell ref="C334:D334"/>
    <mergeCell ref="L334:M334"/>
    <mergeCell ref="A335:B335"/>
    <mergeCell ref="C335:D335"/>
    <mergeCell ref="L335:M335"/>
    <mergeCell ref="A330:D330"/>
    <mergeCell ref="L330:M330"/>
    <mergeCell ref="A331:D331"/>
    <mergeCell ref="L331:M331"/>
    <mergeCell ref="A332:N332"/>
    <mergeCell ref="A344:B344"/>
    <mergeCell ref="C344:D344"/>
    <mergeCell ref="L344:M344"/>
    <mergeCell ref="A345:D345"/>
    <mergeCell ref="L345:M345"/>
    <mergeCell ref="A342:B342"/>
    <mergeCell ref="C342:D342"/>
    <mergeCell ref="L342:M342"/>
    <mergeCell ref="A343:B343"/>
    <mergeCell ref="C343:D343"/>
    <mergeCell ref="L343:M343"/>
    <mergeCell ref="A339:N339"/>
    <mergeCell ref="A340:B340"/>
    <mergeCell ref="C340:D340"/>
    <mergeCell ref="L340:M340"/>
    <mergeCell ref="A341:B341"/>
    <mergeCell ref="C341:D341"/>
    <mergeCell ref="L341:M341"/>
    <mergeCell ref="A354:B354"/>
    <mergeCell ref="C354:D354"/>
    <mergeCell ref="L354:M354"/>
    <mergeCell ref="A355:D355"/>
    <mergeCell ref="L355:M355"/>
    <mergeCell ref="A351:D351"/>
    <mergeCell ref="L351:M351"/>
    <mergeCell ref="A352:D352"/>
    <mergeCell ref="L352:M352"/>
    <mergeCell ref="A353:N353"/>
    <mergeCell ref="A349:B349"/>
    <mergeCell ref="C349:D349"/>
    <mergeCell ref="L349:M349"/>
    <mergeCell ref="A350:D350"/>
    <mergeCell ref="L350:M350"/>
    <mergeCell ref="A346:D346"/>
    <mergeCell ref="L346:M346"/>
    <mergeCell ref="A347:D347"/>
    <mergeCell ref="L347:M347"/>
    <mergeCell ref="A348:N348"/>
    <mergeCell ref="A364:D364"/>
    <mergeCell ref="L364:M364"/>
    <mergeCell ref="A365:D365"/>
    <mergeCell ref="L365:M365"/>
    <mergeCell ref="A366:N366"/>
    <mergeCell ref="A361:D361"/>
    <mergeCell ref="L361:M361"/>
    <mergeCell ref="A362:D362"/>
    <mergeCell ref="L362:M362"/>
    <mergeCell ref="A363:D363"/>
    <mergeCell ref="L363:M363"/>
    <mergeCell ref="A359:B359"/>
    <mergeCell ref="C359:D359"/>
    <mergeCell ref="L359:M359"/>
    <mergeCell ref="A360:D360"/>
    <mergeCell ref="L360:M360"/>
    <mergeCell ref="A356:D356"/>
    <mergeCell ref="L356:M356"/>
    <mergeCell ref="A357:D357"/>
    <mergeCell ref="L357:M357"/>
    <mergeCell ref="A358:N358"/>
    <mergeCell ref="A373:N373"/>
    <mergeCell ref="A374:B374"/>
    <mergeCell ref="C374:D374"/>
    <mergeCell ref="L374:M374"/>
    <mergeCell ref="A375:D375"/>
    <mergeCell ref="L375:M375"/>
    <mergeCell ref="A370:D370"/>
    <mergeCell ref="L370:M370"/>
    <mergeCell ref="A371:D371"/>
    <mergeCell ref="L371:M371"/>
    <mergeCell ref="A372:D372"/>
    <mergeCell ref="L372:M372"/>
    <mergeCell ref="A367:N367"/>
    <mergeCell ref="A368:B368"/>
    <mergeCell ref="C368:D368"/>
    <mergeCell ref="L368:M368"/>
    <mergeCell ref="A369:B369"/>
    <mergeCell ref="C369:D369"/>
    <mergeCell ref="L369:M369"/>
    <mergeCell ref="A384:B384"/>
    <mergeCell ref="C384:D384"/>
    <mergeCell ref="L384:M384"/>
    <mergeCell ref="A385:B385"/>
    <mergeCell ref="C385:D385"/>
    <mergeCell ref="L385:M385"/>
    <mergeCell ref="A381:D381"/>
    <mergeCell ref="L381:M381"/>
    <mergeCell ref="A382:D382"/>
    <mergeCell ref="L382:M382"/>
    <mergeCell ref="A383:N383"/>
    <mergeCell ref="A379:B379"/>
    <mergeCell ref="C379:D379"/>
    <mergeCell ref="L379:M379"/>
    <mergeCell ref="A380:D380"/>
    <mergeCell ref="L380:M380"/>
    <mergeCell ref="A376:D376"/>
    <mergeCell ref="L376:M376"/>
    <mergeCell ref="A377:D377"/>
    <mergeCell ref="L377:M377"/>
    <mergeCell ref="A378:N378"/>
    <mergeCell ref="A393:B393"/>
    <mergeCell ref="C393:D393"/>
    <mergeCell ref="L393:M393"/>
    <mergeCell ref="A394:D394"/>
    <mergeCell ref="L394:M394"/>
    <mergeCell ref="A391:B391"/>
    <mergeCell ref="C391:D391"/>
    <mergeCell ref="L391:M391"/>
    <mergeCell ref="A392:B392"/>
    <mergeCell ref="C392:D392"/>
    <mergeCell ref="L392:M392"/>
    <mergeCell ref="A388:D388"/>
    <mergeCell ref="L388:M388"/>
    <mergeCell ref="A389:D389"/>
    <mergeCell ref="L389:M389"/>
    <mergeCell ref="A390:N390"/>
    <mergeCell ref="A386:B386"/>
    <mergeCell ref="C386:D386"/>
    <mergeCell ref="L386:M386"/>
    <mergeCell ref="A387:D387"/>
    <mergeCell ref="L387:M387"/>
    <mergeCell ref="A402:D402"/>
    <mergeCell ref="L402:M402"/>
    <mergeCell ref="A403:D403"/>
    <mergeCell ref="L403:M403"/>
    <mergeCell ref="A404:N404"/>
    <mergeCell ref="A400:B400"/>
    <mergeCell ref="C400:D400"/>
    <mergeCell ref="L400:M400"/>
    <mergeCell ref="A401:D401"/>
    <mergeCell ref="L401:M401"/>
    <mergeCell ref="A398:B398"/>
    <mergeCell ref="C398:D398"/>
    <mergeCell ref="L398:M398"/>
    <mergeCell ref="A399:B399"/>
    <mergeCell ref="C399:D399"/>
    <mergeCell ref="L399:M399"/>
    <mergeCell ref="A395:D395"/>
    <mergeCell ref="L395:M395"/>
    <mergeCell ref="A396:D396"/>
    <mergeCell ref="L396:M396"/>
    <mergeCell ref="A397:N397"/>
    <mergeCell ref="A412:D412"/>
    <mergeCell ref="L412:M412"/>
    <mergeCell ref="A413:D413"/>
    <mergeCell ref="L413:M413"/>
    <mergeCell ref="A414:N414"/>
    <mergeCell ref="A410:B410"/>
    <mergeCell ref="C410:D410"/>
    <mergeCell ref="L410:M410"/>
    <mergeCell ref="A411:D411"/>
    <mergeCell ref="L411:M411"/>
    <mergeCell ref="A407:D407"/>
    <mergeCell ref="L407:M407"/>
    <mergeCell ref="A408:D408"/>
    <mergeCell ref="L408:M408"/>
    <mergeCell ref="A409:N409"/>
    <mergeCell ref="A405:B405"/>
    <mergeCell ref="C405:D405"/>
    <mergeCell ref="L405:M405"/>
    <mergeCell ref="A406:D406"/>
    <mergeCell ref="L406:M406"/>
    <mergeCell ref="A420:N420"/>
    <mergeCell ref="A421:B421"/>
    <mergeCell ref="C421:D421"/>
    <mergeCell ref="L421:M421"/>
    <mergeCell ref="A422:D422"/>
    <mergeCell ref="L422:M422"/>
    <mergeCell ref="A417:D417"/>
    <mergeCell ref="L417:M417"/>
    <mergeCell ref="A418:D418"/>
    <mergeCell ref="L418:M418"/>
    <mergeCell ref="A419:D419"/>
    <mergeCell ref="L419:M419"/>
    <mergeCell ref="A415:B415"/>
    <mergeCell ref="C415:D415"/>
    <mergeCell ref="L415:M415"/>
    <mergeCell ref="A416:B416"/>
    <mergeCell ref="C416:D416"/>
    <mergeCell ref="L416:M416"/>
    <mergeCell ref="A432:D432"/>
    <mergeCell ref="L432:M432"/>
    <mergeCell ref="A433:D433"/>
    <mergeCell ref="L433:M433"/>
    <mergeCell ref="A434:N434"/>
    <mergeCell ref="A429:N429"/>
    <mergeCell ref="A430:B430"/>
    <mergeCell ref="C430:D430"/>
    <mergeCell ref="L430:M430"/>
    <mergeCell ref="A431:D431"/>
    <mergeCell ref="L431:M431"/>
    <mergeCell ref="A426:D426"/>
    <mergeCell ref="L426:M426"/>
    <mergeCell ref="A427:D427"/>
    <mergeCell ref="L427:M427"/>
    <mergeCell ref="A428:N428"/>
    <mergeCell ref="A423:D423"/>
    <mergeCell ref="L423:M423"/>
    <mergeCell ref="A424:D424"/>
    <mergeCell ref="L424:M424"/>
    <mergeCell ref="A425:D425"/>
    <mergeCell ref="L425:M425"/>
    <mergeCell ref="A442:B442"/>
    <mergeCell ref="C442:D442"/>
    <mergeCell ref="L442:M442"/>
    <mergeCell ref="A443:D443"/>
    <mergeCell ref="L443:M443"/>
    <mergeCell ref="A439:D439"/>
    <mergeCell ref="L439:M439"/>
    <mergeCell ref="A440:D440"/>
    <mergeCell ref="L440:M440"/>
    <mergeCell ref="A441:N441"/>
    <mergeCell ref="A437:B437"/>
    <mergeCell ref="C437:D437"/>
    <mergeCell ref="L437:M437"/>
    <mergeCell ref="A438:D438"/>
    <mergeCell ref="L438:M438"/>
    <mergeCell ref="A435:B435"/>
    <mergeCell ref="C435:D435"/>
    <mergeCell ref="L435:M435"/>
    <mergeCell ref="A436:B436"/>
    <mergeCell ref="C436:D436"/>
    <mergeCell ref="L436:M436"/>
    <mergeCell ref="A452:B452"/>
    <mergeCell ref="C452:D452"/>
    <mergeCell ref="L452:M452"/>
    <mergeCell ref="A453:D453"/>
    <mergeCell ref="L453:M453"/>
    <mergeCell ref="A449:D449"/>
    <mergeCell ref="L449:M449"/>
    <mergeCell ref="A450:D450"/>
    <mergeCell ref="L450:M450"/>
    <mergeCell ref="A451:N451"/>
    <mergeCell ref="A447:B447"/>
    <mergeCell ref="C447:D447"/>
    <mergeCell ref="L447:M447"/>
    <mergeCell ref="A448:D448"/>
    <mergeCell ref="L448:M448"/>
    <mergeCell ref="A444:D444"/>
    <mergeCell ref="L444:M444"/>
    <mergeCell ref="A445:D445"/>
    <mergeCell ref="L445:M445"/>
    <mergeCell ref="A446:N446"/>
    <mergeCell ref="A459:D459"/>
    <mergeCell ref="L459:M459"/>
    <mergeCell ref="A460:D460"/>
    <mergeCell ref="L460:M460"/>
    <mergeCell ref="A461:D461"/>
    <mergeCell ref="L461:M461"/>
    <mergeCell ref="A457:B457"/>
    <mergeCell ref="C457:D457"/>
    <mergeCell ref="L457:M457"/>
    <mergeCell ref="A458:B458"/>
    <mergeCell ref="C458:D458"/>
    <mergeCell ref="L458:M458"/>
    <mergeCell ref="A454:D454"/>
    <mergeCell ref="L454:M454"/>
    <mergeCell ref="A455:D455"/>
    <mergeCell ref="L455:M455"/>
    <mergeCell ref="A456:N456"/>
    <mergeCell ref="A467:D467"/>
    <mergeCell ref="L467:M467"/>
    <mergeCell ref="A468:D468"/>
    <mergeCell ref="L468:M468"/>
    <mergeCell ref="A469:N469"/>
    <mergeCell ref="A465:B465"/>
    <mergeCell ref="C465:D465"/>
    <mergeCell ref="L465:M465"/>
    <mergeCell ref="A466:D466"/>
    <mergeCell ref="L466:M466"/>
    <mergeCell ref="A462:N462"/>
    <mergeCell ref="A463:B463"/>
    <mergeCell ref="C463:D463"/>
    <mergeCell ref="L463:M463"/>
    <mergeCell ref="A464:B464"/>
    <mergeCell ref="C464:D464"/>
    <mergeCell ref="L464:M464"/>
    <mergeCell ref="A477:D477"/>
    <mergeCell ref="L477:M477"/>
    <mergeCell ref="A478:D478"/>
    <mergeCell ref="L478:M478"/>
    <mergeCell ref="A479:N479"/>
    <mergeCell ref="A475:B475"/>
    <mergeCell ref="C475:D475"/>
    <mergeCell ref="L475:M475"/>
    <mergeCell ref="A476:D476"/>
    <mergeCell ref="L476:M476"/>
    <mergeCell ref="A472:D472"/>
    <mergeCell ref="L472:M472"/>
    <mergeCell ref="A473:D473"/>
    <mergeCell ref="L473:M473"/>
    <mergeCell ref="A474:N474"/>
    <mergeCell ref="A470:B470"/>
    <mergeCell ref="C470:D470"/>
    <mergeCell ref="L470:M470"/>
    <mergeCell ref="A471:D471"/>
    <mergeCell ref="L471:M471"/>
    <mergeCell ref="A485:N485"/>
    <mergeCell ref="A486:B486"/>
    <mergeCell ref="C486:D486"/>
    <mergeCell ref="L486:M486"/>
    <mergeCell ref="A487:D487"/>
    <mergeCell ref="L487:M487"/>
    <mergeCell ref="A482:D482"/>
    <mergeCell ref="L482:M482"/>
    <mergeCell ref="A483:D483"/>
    <mergeCell ref="L483:M483"/>
    <mergeCell ref="A484:D484"/>
    <mergeCell ref="L484:M484"/>
    <mergeCell ref="A480:B480"/>
    <mergeCell ref="C480:D480"/>
    <mergeCell ref="L480:M480"/>
    <mergeCell ref="A481:B481"/>
    <mergeCell ref="C481:D481"/>
    <mergeCell ref="L481:M481"/>
    <mergeCell ref="A493:D493"/>
    <mergeCell ref="L493:M493"/>
    <mergeCell ref="A494:D494"/>
    <mergeCell ref="L494:M494"/>
    <mergeCell ref="A495:D495"/>
    <mergeCell ref="L495:M495"/>
    <mergeCell ref="A491:B491"/>
    <mergeCell ref="C491:D491"/>
    <mergeCell ref="L491:M491"/>
    <mergeCell ref="A492:B492"/>
    <mergeCell ref="C492:D492"/>
    <mergeCell ref="L492:M492"/>
    <mergeCell ref="A488:D488"/>
    <mergeCell ref="L488:M488"/>
    <mergeCell ref="A489:D489"/>
    <mergeCell ref="L489:M489"/>
    <mergeCell ref="A490:N490"/>
    <mergeCell ref="A502:B502"/>
    <mergeCell ref="C502:D502"/>
    <mergeCell ref="L502:M502"/>
    <mergeCell ref="A503:B503"/>
    <mergeCell ref="C503:D503"/>
    <mergeCell ref="L503:M503"/>
    <mergeCell ref="A499:D499"/>
    <mergeCell ref="L499:M499"/>
    <mergeCell ref="A500:D500"/>
    <mergeCell ref="L500:M500"/>
    <mergeCell ref="A501:N501"/>
    <mergeCell ref="A496:N496"/>
    <mergeCell ref="A497:B497"/>
    <mergeCell ref="C497:D497"/>
    <mergeCell ref="L497:M497"/>
    <mergeCell ref="A498:D498"/>
    <mergeCell ref="L498:M498"/>
    <mergeCell ref="A510:D510"/>
    <mergeCell ref="L510:M510"/>
    <mergeCell ref="A511:D511"/>
    <mergeCell ref="L511:M511"/>
    <mergeCell ref="A512:D512"/>
    <mergeCell ref="L512:M512"/>
    <mergeCell ref="A507:N507"/>
    <mergeCell ref="A508:B508"/>
    <mergeCell ref="C508:D508"/>
    <mergeCell ref="L508:M508"/>
    <mergeCell ref="A509:B509"/>
    <mergeCell ref="C509:D509"/>
    <mergeCell ref="L509:M509"/>
    <mergeCell ref="A504:D504"/>
    <mergeCell ref="L504:M504"/>
    <mergeCell ref="A505:D505"/>
    <mergeCell ref="L505:M505"/>
    <mergeCell ref="A506:D506"/>
    <mergeCell ref="L506:M506"/>
    <mergeCell ref="A519:B519"/>
    <mergeCell ref="C519:D519"/>
    <mergeCell ref="L519:M519"/>
    <mergeCell ref="A520:B520"/>
    <mergeCell ref="C520:D520"/>
    <mergeCell ref="L520:M520"/>
    <mergeCell ref="A516:D516"/>
    <mergeCell ref="L516:M516"/>
    <mergeCell ref="A517:D517"/>
    <mergeCell ref="L517:M517"/>
    <mergeCell ref="A518:N518"/>
    <mergeCell ref="A513:N513"/>
    <mergeCell ref="A514:B514"/>
    <mergeCell ref="C514:D514"/>
    <mergeCell ref="L514:M514"/>
    <mergeCell ref="A515:D515"/>
    <mergeCell ref="L515:M515"/>
    <mergeCell ref="A526:N526"/>
    <mergeCell ref="A527:B527"/>
    <mergeCell ref="C527:D527"/>
    <mergeCell ref="L527:M527"/>
    <mergeCell ref="A528:D528"/>
    <mergeCell ref="L528:M528"/>
    <mergeCell ref="A523:D523"/>
    <mergeCell ref="L523:M523"/>
    <mergeCell ref="A524:D524"/>
    <mergeCell ref="L524:M524"/>
    <mergeCell ref="A525:D525"/>
    <mergeCell ref="L525:M525"/>
    <mergeCell ref="A521:B521"/>
    <mergeCell ref="C521:D521"/>
    <mergeCell ref="L521:M521"/>
    <mergeCell ref="A522:B522"/>
    <mergeCell ref="C522:D522"/>
    <mergeCell ref="L522:M522"/>
    <mergeCell ref="A534:D534"/>
    <mergeCell ref="L534:M534"/>
    <mergeCell ref="A535:D535"/>
    <mergeCell ref="L535:M535"/>
    <mergeCell ref="A536:D536"/>
    <mergeCell ref="L536:M536"/>
    <mergeCell ref="A532:B532"/>
    <mergeCell ref="C532:D532"/>
    <mergeCell ref="L532:M532"/>
    <mergeCell ref="A533:B533"/>
    <mergeCell ref="C533:D533"/>
    <mergeCell ref="L533:M533"/>
    <mergeCell ref="A529:D529"/>
    <mergeCell ref="L529:M529"/>
    <mergeCell ref="A530:D530"/>
    <mergeCell ref="L530:M530"/>
    <mergeCell ref="A531:N531"/>
    <mergeCell ref="A543:D543"/>
    <mergeCell ref="L543:M543"/>
    <mergeCell ref="A544:D544"/>
    <mergeCell ref="L544:M544"/>
    <mergeCell ref="A545:D545"/>
    <mergeCell ref="L545:M545"/>
    <mergeCell ref="A540:N540"/>
    <mergeCell ref="A541:N541"/>
    <mergeCell ref="A542:B542"/>
    <mergeCell ref="C542:D542"/>
    <mergeCell ref="L542:M542"/>
    <mergeCell ref="A537:D537"/>
    <mergeCell ref="L537:M537"/>
    <mergeCell ref="A538:D538"/>
    <mergeCell ref="L538:M538"/>
    <mergeCell ref="A539:D539"/>
    <mergeCell ref="L539:M539"/>
    <mergeCell ref="A554:D554"/>
    <mergeCell ref="L554:M554"/>
    <mergeCell ref="A555:D555"/>
    <mergeCell ref="L555:M555"/>
    <mergeCell ref="A556:N556"/>
    <mergeCell ref="A552:B552"/>
    <mergeCell ref="C552:D552"/>
    <mergeCell ref="L552:M552"/>
    <mergeCell ref="A553:D553"/>
    <mergeCell ref="L553:M553"/>
    <mergeCell ref="A549:D549"/>
    <mergeCell ref="L549:M549"/>
    <mergeCell ref="A550:D550"/>
    <mergeCell ref="L550:M550"/>
    <mergeCell ref="A551:N551"/>
    <mergeCell ref="A546:N546"/>
    <mergeCell ref="A547:B547"/>
    <mergeCell ref="C547:D547"/>
    <mergeCell ref="L547:M547"/>
    <mergeCell ref="A548:D548"/>
    <mergeCell ref="L548:M548"/>
    <mergeCell ref="A564:D564"/>
    <mergeCell ref="L564:M564"/>
    <mergeCell ref="A565:D565"/>
    <mergeCell ref="L565:M565"/>
    <mergeCell ref="A566:N566"/>
    <mergeCell ref="A562:B562"/>
    <mergeCell ref="C562:D562"/>
    <mergeCell ref="L562:M562"/>
    <mergeCell ref="A563:D563"/>
    <mergeCell ref="L563:M563"/>
    <mergeCell ref="A559:D559"/>
    <mergeCell ref="L559:M559"/>
    <mergeCell ref="A560:D560"/>
    <mergeCell ref="L560:M560"/>
    <mergeCell ref="A561:N561"/>
    <mergeCell ref="A557:B557"/>
    <mergeCell ref="C557:D557"/>
    <mergeCell ref="L557:M557"/>
    <mergeCell ref="A558:D558"/>
    <mergeCell ref="L558:M558"/>
    <mergeCell ref="A571:D571"/>
    <mergeCell ref="L571:M571"/>
    <mergeCell ref="A572:D572"/>
    <mergeCell ref="L572:M572"/>
    <mergeCell ref="A573:D573"/>
    <mergeCell ref="L573:M573"/>
    <mergeCell ref="A569:B569"/>
    <mergeCell ref="C569:D569"/>
    <mergeCell ref="L569:M569"/>
    <mergeCell ref="A570:D570"/>
    <mergeCell ref="L570:M570"/>
    <mergeCell ref="A567:B567"/>
    <mergeCell ref="C567:D567"/>
    <mergeCell ref="L567:M567"/>
    <mergeCell ref="A568:B568"/>
    <mergeCell ref="C568:D568"/>
    <mergeCell ref="L568:M568"/>
    <mergeCell ref="A583:B583"/>
    <mergeCell ref="C583:D583"/>
    <mergeCell ref="L583:M583"/>
    <mergeCell ref="A584:D584"/>
    <mergeCell ref="L584:M584"/>
    <mergeCell ref="A580:D580"/>
    <mergeCell ref="L580:M580"/>
    <mergeCell ref="A581:D581"/>
    <mergeCell ref="L581:M581"/>
    <mergeCell ref="A582:N582"/>
    <mergeCell ref="A577:N577"/>
    <mergeCell ref="A578:B578"/>
    <mergeCell ref="C578:D578"/>
    <mergeCell ref="L578:M578"/>
    <mergeCell ref="A579:D579"/>
    <mergeCell ref="L579:M579"/>
    <mergeCell ref="A574:D574"/>
    <mergeCell ref="L574:M574"/>
    <mergeCell ref="A575:D575"/>
    <mergeCell ref="L575:M575"/>
    <mergeCell ref="A576:N576"/>
    <mergeCell ref="A593:B593"/>
    <mergeCell ref="C593:D593"/>
    <mergeCell ref="L593:M593"/>
    <mergeCell ref="A590:D590"/>
    <mergeCell ref="L590:M590"/>
    <mergeCell ref="A591:D591"/>
    <mergeCell ref="L591:M591"/>
    <mergeCell ref="A592:N592"/>
    <mergeCell ref="A588:B588"/>
    <mergeCell ref="C588:D588"/>
    <mergeCell ref="L588:M588"/>
    <mergeCell ref="A589:D589"/>
    <mergeCell ref="L589:M589"/>
    <mergeCell ref="A585:D585"/>
    <mergeCell ref="L585:M585"/>
    <mergeCell ref="A586:D586"/>
    <mergeCell ref="L586:M586"/>
    <mergeCell ref="A587:N587"/>
    <mergeCell ref="A601:D601"/>
    <mergeCell ref="L601:M601"/>
    <mergeCell ref="A597:D597"/>
    <mergeCell ref="L597:M597"/>
    <mergeCell ref="A598:D598"/>
    <mergeCell ref="L598:M598"/>
    <mergeCell ref="A599:N599"/>
    <mergeCell ref="A605:B605"/>
    <mergeCell ref="C605:D605"/>
    <mergeCell ref="L605:M605"/>
    <mergeCell ref="A606:B606"/>
    <mergeCell ref="A595:B595"/>
    <mergeCell ref="C595:D595"/>
    <mergeCell ref="L595:M595"/>
    <mergeCell ref="A596:D596"/>
    <mergeCell ref="L596:M596"/>
    <mergeCell ref="A594:B594"/>
    <mergeCell ref="C594:D594"/>
    <mergeCell ref="L594:M594"/>
    <mergeCell ref="P92:P93"/>
    <mergeCell ref="P532:P533"/>
    <mergeCell ref="A617:N617"/>
    <mergeCell ref="A618:N618"/>
    <mergeCell ref="A613:D613"/>
    <mergeCell ref="L613:M613"/>
    <mergeCell ref="A614:D614"/>
    <mergeCell ref="L614:M614"/>
    <mergeCell ref="A615:D615"/>
    <mergeCell ref="L615:M615"/>
    <mergeCell ref="A610:D610"/>
    <mergeCell ref="L610:M610"/>
    <mergeCell ref="A611:D611"/>
    <mergeCell ref="L611:M611"/>
    <mergeCell ref="A612:D612"/>
    <mergeCell ref="L612:M612"/>
    <mergeCell ref="A607:D607"/>
    <mergeCell ref="L607:M607"/>
    <mergeCell ref="A608:D608"/>
    <mergeCell ref="L608:M608"/>
    <mergeCell ref="A609:D609"/>
    <mergeCell ref="L609:M609"/>
    <mergeCell ref="C606:D606"/>
    <mergeCell ref="L606:M606"/>
    <mergeCell ref="A602:D602"/>
    <mergeCell ref="L602:M602"/>
    <mergeCell ref="A603:D603"/>
    <mergeCell ref="L603:M603"/>
    <mergeCell ref="A604:N604"/>
    <mergeCell ref="A600:B600"/>
    <mergeCell ref="C600:D600"/>
    <mergeCell ref="L600:M600"/>
  </mergeCells>
  <pageMargins left="9.8425196850393706E-2" right="9.8425196850393706E-2" top="0.27559055118110198" bottom="0.58237401574803105" header="0.27559055118110198" footer="0.196850393700787"/>
  <pageSetup paperSize="9" orientation="landscape" horizontalDpi="300" verticalDpi="300" r:id="rId1"/>
  <headerFooter alignWithMargins="0">
    <oddFooter>&amp;L&amp;"Arial,Regular"&amp;8 16.02.2023 (7:45:06) &amp;C&amp;"Arial,Regular"&amp;8 EDS_SMVS_pracovni &amp;R&amp;"Arial,Regular"&amp;8 AdolfPolak314 
&amp;B&amp;"Arial"&amp;8Strana:&amp;B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Sheet1</vt:lpstr>
      <vt:lpstr>Sheet1!Názvy_tisku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POLÁK Adolf, Mgr.</dc:creator>
  <cp:lastModifiedBy>POLÁK Adolf, Mgr.</cp:lastModifiedBy>
  <dcterms:created xsi:type="dcterms:W3CDTF">2023-02-20T07:30:41Z</dcterms:created>
  <dcterms:modified xsi:type="dcterms:W3CDTF">2023-03-28T08:32:12Z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