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645" yWindow="1965" windowWidth="12075" windowHeight="6675"/>
  </bookViews>
  <sheets>
    <sheet name="Sheet1" sheetId="1" r:id="rId1"/>
  </sheets>
  <definedNames>
    <definedName name="_xlnm.Print_Titles" localSheetId="0">Sheet1!$1:$1</definedName>
  </definedNames>
  <calcPr calcId="145621"/>
</workbook>
</file>

<file path=xl/calcChain.xml><?xml version="1.0" encoding="utf-8"?>
<calcChain xmlns="http://schemas.openxmlformats.org/spreadsheetml/2006/main">
  <c r="I302" i="1" l="1"/>
  <c r="H302" i="1"/>
  <c r="I299" i="1"/>
  <c r="H299" i="1"/>
  <c r="I293" i="1"/>
  <c r="H293" i="1"/>
  <c r="I290" i="1"/>
  <c r="H290" i="1"/>
  <c r="I520" i="1" l="1"/>
  <c r="I518" i="1"/>
  <c r="I174" i="1" l="1"/>
  <c r="I462" i="1"/>
  <c r="I521" i="1"/>
  <c r="I522" i="1" s="1"/>
  <c r="I285" i="1"/>
  <c r="G248" i="1"/>
  <c r="H248" i="1"/>
  <c r="I248" i="1"/>
  <c r="F248" i="1"/>
  <c r="G514" i="1"/>
  <c r="H514" i="1"/>
  <c r="I514" i="1"/>
  <c r="G515" i="1"/>
  <c r="H515" i="1"/>
  <c r="I515" i="1"/>
  <c r="F515" i="1"/>
  <c r="F514" i="1"/>
  <c r="G513" i="1"/>
  <c r="H513" i="1"/>
  <c r="I513" i="1"/>
  <c r="G509" i="1"/>
  <c r="H509" i="1"/>
  <c r="I509" i="1"/>
  <c r="G505" i="1"/>
  <c r="H505" i="1"/>
  <c r="I505" i="1"/>
  <c r="G501" i="1"/>
  <c r="H501" i="1"/>
  <c r="I501" i="1"/>
  <c r="G497" i="1"/>
  <c r="H497" i="1"/>
  <c r="I497" i="1"/>
  <c r="G493" i="1"/>
  <c r="H493" i="1"/>
  <c r="I493" i="1"/>
  <c r="G487" i="1"/>
  <c r="H487" i="1"/>
  <c r="I487" i="1"/>
  <c r="G488" i="1"/>
  <c r="H488" i="1"/>
  <c r="I488" i="1"/>
  <c r="F488" i="1"/>
  <c r="F487" i="1"/>
  <c r="G486" i="1"/>
  <c r="H486" i="1"/>
  <c r="I486" i="1"/>
  <c r="G483" i="1"/>
  <c r="H483" i="1"/>
  <c r="I483" i="1"/>
  <c r="G480" i="1"/>
  <c r="H480" i="1"/>
  <c r="I480" i="1"/>
  <c r="G477" i="1"/>
  <c r="H477" i="1"/>
  <c r="I477" i="1"/>
  <c r="G473" i="1"/>
  <c r="H473" i="1"/>
  <c r="I473" i="1"/>
  <c r="G470" i="1"/>
  <c r="H470" i="1"/>
  <c r="I470" i="1"/>
  <c r="G461" i="1"/>
  <c r="H461" i="1"/>
  <c r="I461" i="1"/>
  <c r="G462" i="1"/>
  <c r="H462" i="1"/>
  <c r="F462" i="1"/>
  <c r="F461" i="1"/>
  <c r="G460" i="1"/>
  <c r="H460" i="1"/>
  <c r="I460" i="1"/>
  <c r="G457" i="1"/>
  <c r="H457" i="1"/>
  <c r="I457" i="1"/>
  <c r="G453" i="1"/>
  <c r="H453" i="1"/>
  <c r="I453" i="1"/>
  <c r="G445" i="1"/>
  <c r="H445" i="1"/>
  <c r="I445" i="1"/>
  <c r="G442" i="1"/>
  <c r="H442" i="1"/>
  <c r="I442" i="1"/>
  <c r="G438" i="1"/>
  <c r="H438" i="1"/>
  <c r="I438" i="1"/>
  <c r="G435" i="1"/>
  <c r="H435" i="1"/>
  <c r="I435" i="1"/>
  <c r="G431" i="1"/>
  <c r="H431" i="1"/>
  <c r="I431" i="1"/>
  <c r="G427" i="1"/>
  <c r="H427" i="1"/>
  <c r="I427" i="1"/>
  <c r="G424" i="1"/>
  <c r="H424" i="1"/>
  <c r="I424" i="1"/>
  <c r="G416" i="1"/>
  <c r="H416" i="1"/>
  <c r="I416" i="1"/>
  <c r="G412" i="1"/>
  <c r="H412" i="1"/>
  <c r="I412" i="1"/>
  <c r="G408" i="1"/>
  <c r="H408" i="1"/>
  <c r="I408" i="1"/>
  <c r="G405" i="1"/>
  <c r="H405" i="1"/>
  <c r="I405" i="1"/>
  <c r="G401" i="1"/>
  <c r="H401" i="1"/>
  <c r="I401" i="1"/>
  <c r="G394" i="1"/>
  <c r="H394" i="1"/>
  <c r="I394" i="1"/>
  <c r="G390" i="1"/>
  <c r="H390" i="1"/>
  <c r="I390" i="1"/>
  <c r="G384" i="1"/>
  <c r="H384" i="1"/>
  <c r="I384" i="1"/>
  <c r="G381" i="1"/>
  <c r="H381" i="1"/>
  <c r="I381" i="1"/>
  <c r="G370" i="1"/>
  <c r="H370" i="1"/>
  <c r="I370" i="1"/>
  <c r="G371" i="1"/>
  <c r="H371" i="1"/>
  <c r="I371" i="1"/>
  <c r="F371" i="1"/>
  <c r="F370" i="1"/>
  <c r="G369" i="1"/>
  <c r="H369" i="1"/>
  <c r="I369" i="1"/>
  <c r="G366" i="1"/>
  <c r="H366" i="1"/>
  <c r="I366" i="1"/>
  <c r="G362" i="1"/>
  <c r="H362" i="1"/>
  <c r="I362" i="1"/>
  <c r="G359" i="1"/>
  <c r="H359" i="1"/>
  <c r="I359" i="1"/>
  <c r="G353" i="1"/>
  <c r="H353" i="1"/>
  <c r="I353" i="1"/>
  <c r="G346" i="1"/>
  <c r="H346" i="1"/>
  <c r="I346" i="1"/>
  <c r="G339" i="1"/>
  <c r="H339" i="1"/>
  <c r="I339" i="1"/>
  <c r="G335" i="1"/>
  <c r="H335" i="1"/>
  <c r="I335" i="1"/>
  <c r="G323" i="1"/>
  <c r="H323" i="1"/>
  <c r="I323" i="1"/>
  <c r="G324" i="1"/>
  <c r="H324" i="1"/>
  <c r="I324" i="1"/>
  <c r="F324" i="1"/>
  <c r="F323" i="1"/>
  <c r="G322" i="1"/>
  <c r="H322" i="1"/>
  <c r="I322" i="1"/>
  <c r="G318" i="1"/>
  <c r="H318" i="1"/>
  <c r="I318" i="1"/>
  <c r="G312" i="1"/>
  <c r="G325" i="1" s="1"/>
  <c r="H312" i="1"/>
  <c r="I312" i="1"/>
  <c r="G304" i="1"/>
  <c r="H304" i="1"/>
  <c r="I304" i="1"/>
  <c r="G305" i="1"/>
  <c r="H305" i="1"/>
  <c r="I305" i="1"/>
  <c r="F304" i="1"/>
  <c r="G284" i="1"/>
  <c r="H284" i="1"/>
  <c r="I284" i="1"/>
  <c r="G285" i="1"/>
  <c r="H285" i="1"/>
  <c r="F285" i="1"/>
  <c r="F284" i="1"/>
  <c r="G283" i="1"/>
  <c r="H283" i="1"/>
  <c r="I283" i="1"/>
  <c r="G275" i="1"/>
  <c r="H275" i="1"/>
  <c r="I275" i="1"/>
  <c r="G270" i="1"/>
  <c r="H270" i="1"/>
  <c r="I270" i="1"/>
  <c r="G265" i="1"/>
  <c r="H265" i="1"/>
  <c r="I265" i="1"/>
  <c r="F339" i="1"/>
  <c r="F470" i="1"/>
  <c r="F359" i="1"/>
  <c r="F332" i="1"/>
  <c r="F318" i="1"/>
  <c r="F312" i="1"/>
  <c r="F283" i="1"/>
  <c r="F453" i="1"/>
  <c r="F401" i="1"/>
  <c r="F353" i="1"/>
  <c r="F346" i="1"/>
  <c r="F265" i="1"/>
  <c r="G258" i="1"/>
  <c r="H258" i="1"/>
  <c r="I258" i="1"/>
  <c r="G239" i="1"/>
  <c r="H239" i="1"/>
  <c r="I239" i="1"/>
  <c r="G240" i="1"/>
  <c r="H240" i="1"/>
  <c r="I240" i="1"/>
  <c r="F240" i="1"/>
  <c r="F239" i="1"/>
  <c r="G252" i="1"/>
  <c r="H252" i="1"/>
  <c r="I252" i="1"/>
  <c r="G235" i="1"/>
  <c r="H235" i="1"/>
  <c r="I235" i="1"/>
  <c r="G232" i="1"/>
  <c r="H232" i="1"/>
  <c r="I232" i="1"/>
  <c r="G229" i="1"/>
  <c r="H229" i="1"/>
  <c r="I229" i="1"/>
  <c r="F229" i="1"/>
  <c r="G219" i="1"/>
  <c r="H219" i="1"/>
  <c r="I219" i="1"/>
  <c r="G198" i="1"/>
  <c r="H198" i="1"/>
  <c r="I198" i="1"/>
  <c r="G204" i="1"/>
  <c r="H204" i="1"/>
  <c r="I204" i="1"/>
  <c r="F204" i="1"/>
  <c r="F198" i="1"/>
  <c r="G215" i="1"/>
  <c r="H215" i="1"/>
  <c r="I215" i="1"/>
  <c r="G212" i="1"/>
  <c r="H212" i="1"/>
  <c r="I212" i="1"/>
  <c r="G209" i="1"/>
  <c r="H209" i="1"/>
  <c r="I209" i="1"/>
  <c r="G189" i="1"/>
  <c r="H189" i="1"/>
  <c r="I189" i="1"/>
  <c r="G185" i="1"/>
  <c r="H185" i="1"/>
  <c r="I185" i="1"/>
  <c r="G180" i="1"/>
  <c r="H180" i="1"/>
  <c r="I180" i="1"/>
  <c r="G173" i="1"/>
  <c r="H173" i="1"/>
  <c r="I173" i="1"/>
  <c r="G174" i="1"/>
  <c r="H174" i="1"/>
  <c r="F174" i="1"/>
  <c r="F173" i="1"/>
  <c r="G172" i="1"/>
  <c r="H172" i="1"/>
  <c r="I172" i="1"/>
  <c r="G168" i="1"/>
  <c r="H168" i="1"/>
  <c r="I168" i="1"/>
  <c r="G164" i="1"/>
  <c r="H164" i="1"/>
  <c r="I164" i="1"/>
  <c r="G159" i="1"/>
  <c r="H159" i="1"/>
  <c r="I159" i="1"/>
  <c r="G153" i="1"/>
  <c r="H153" i="1"/>
  <c r="I153" i="1"/>
  <c r="G150" i="1"/>
  <c r="H150" i="1"/>
  <c r="I150" i="1"/>
  <c r="G143" i="1"/>
  <c r="H143" i="1"/>
  <c r="I143" i="1"/>
  <c r="G140" i="1"/>
  <c r="H140" i="1"/>
  <c r="I140" i="1"/>
  <c r="G135" i="1"/>
  <c r="H135" i="1"/>
  <c r="I135" i="1"/>
  <c r="G132" i="1"/>
  <c r="H132" i="1"/>
  <c r="I132" i="1"/>
  <c r="G124" i="1"/>
  <c r="H124" i="1"/>
  <c r="I124" i="1"/>
  <c r="G120" i="1"/>
  <c r="H120" i="1"/>
  <c r="I120" i="1"/>
  <c r="G117" i="1"/>
  <c r="H117" i="1"/>
  <c r="I117" i="1"/>
  <c r="F445" i="1"/>
  <c r="F513" i="1"/>
  <c r="F509" i="1"/>
  <c r="F505" i="1"/>
  <c r="F501" i="1"/>
  <c r="F497" i="1"/>
  <c r="F477" i="1"/>
  <c r="F457" i="1"/>
  <c r="F442" i="1"/>
  <c r="F435" i="1"/>
  <c r="F431" i="1"/>
  <c r="F405" i="1"/>
  <c r="F416" i="1"/>
  <c r="F412" i="1"/>
  <c r="F394" i="1"/>
  <c r="F366" i="1"/>
  <c r="F322" i="1"/>
  <c r="F252" i="1"/>
  <c r="F219" i="1"/>
  <c r="F189" i="1"/>
  <c r="F180" i="1"/>
  <c r="F493" i="1"/>
  <c r="F486" i="1"/>
  <c r="F483" i="1"/>
  <c r="F480" i="1"/>
  <c r="F473" i="1"/>
  <c r="F460" i="1"/>
  <c r="F438" i="1"/>
  <c r="F427" i="1"/>
  <c r="F408" i="1"/>
  <c r="F390" i="1"/>
  <c r="F384" i="1"/>
  <c r="F376" i="1"/>
  <c r="F369" i="1"/>
  <c r="F362" i="1"/>
  <c r="F335" i="1"/>
  <c r="F302" i="1"/>
  <c r="F299" i="1"/>
  <c r="F296" i="1"/>
  <c r="F293" i="1"/>
  <c r="F290" i="1"/>
  <c r="F258" i="1"/>
  <c r="F235" i="1"/>
  <c r="F232" i="1"/>
  <c r="F215" i="1"/>
  <c r="F212" i="1"/>
  <c r="F424" i="1"/>
  <c r="F381" i="1"/>
  <c r="F275" i="1"/>
  <c r="F270" i="1"/>
  <c r="F209" i="1"/>
  <c r="F185" i="1"/>
  <c r="F164" i="1"/>
  <c r="F140" i="1"/>
  <c r="F132" i="1"/>
  <c r="F117" i="1"/>
  <c r="F172" i="1"/>
  <c r="F168" i="1"/>
  <c r="F150" i="1"/>
  <c r="F124" i="1"/>
  <c r="F159" i="1"/>
  <c r="F153" i="1"/>
  <c r="F143" i="1"/>
  <c r="F135" i="1"/>
  <c r="F120" i="1"/>
  <c r="G109" i="1"/>
  <c r="H109" i="1"/>
  <c r="I109" i="1"/>
  <c r="G110" i="1"/>
  <c r="H110" i="1"/>
  <c r="I110" i="1"/>
  <c r="F110" i="1"/>
  <c r="F109" i="1"/>
  <c r="G108" i="1"/>
  <c r="H108" i="1"/>
  <c r="I108" i="1"/>
  <c r="G105" i="1"/>
  <c r="H105" i="1"/>
  <c r="I105" i="1"/>
  <c r="G102" i="1"/>
  <c r="H102" i="1"/>
  <c r="I102" i="1"/>
  <c r="G99" i="1"/>
  <c r="H99" i="1"/>
  <c r="I99" i="1"/>
  <c r="G95" i="1"/>
  <c r="H95" i="1"/>
  <c r="I95" i="1"/>
  <c r="G91" i="1"/>
  <c r="H91" i="1"/>
  <c r="I91" i="1"/>
  <c r="G88" i="1"/>
  <c r="H88" i="1"/>
  <c r="I88" i="1"/>
  <c r="F99" i="1"/>
  <c r="F95" i="1"/>
  <c r="F108" i="1"/>
  <c r="F105" i="1"/>
  <c r="F102" i="1"/>
  <c r="F91" i="1"/>
  <c r="F88" i="1"/>
  <c r="G82" i="1"/>
  <c r="H82" i="1"/>
  <c r="I82" i="1"/>
  <c r="G83" i="1"/>
  <c r="H83" i="1"/>
  <c r="I83" i="1"/>
  <c r="F83" i="1"/>
  <c r="F82" i="1"/>
  <c r="G81" i="1"/>
  <c r="H81" i="1"/>
  <c r="I81" i="1"/>
  <c r="G78" i="1"/>
  <c r="H78" i="1"/>
  <c r="I78" i="1"/>
  <c r="G73" i="1"/>
  <c r="H73" i="1"/>
  <c r="I73" i="1"/>
  <c r="G69" i="1"/>
  <c r="H69" i="1"/>
  <c r="I69" i="1"/>
  <c r="F78" i="1"/>
  <c r="F73" i="1"/>
  <c r="F81" i="1"/>
  <c r="F69" i="1"/>
  <c r="G63" i="1"/>
  <c r="H63" i="1"/>
  <c r="I63" i="1"/>
  <c r="G64" i="1"/>
  <c r="H64" i="1"/>
  <c r="I64" i="1"/>
  <c r="F64" i="1"/>
  <c r="F63" i="1"/>
  <c r="G62" i="1"/>
  <c r="H62" i="1"/>
  <c r="I62" i="1"/>
  <c r="F62" i="1"/>
  <c r="G58" i="1"/>
  <c r="H58" i="1"/>
  <c r="I58" i="1"/>
  <c r="F58" i="1"/>
  <c r="G55" i="1"/>
  <c r="H55" i="1"/>
  <c r="I55" i="1"/>
  <c r="F55" i="1"/>
  <c r="G52" i="1"/>
  <c r="H52" i="1"/>
  <c r="I52" i="1"/>
  <c r="F52" i="1"/>
  <c r="G48" i="1"/>
  <c r="H48" i="1"/>
  <c r="I48" i="1"/>
  <c r="F48" i="1"/>
  <c r="G43" i="1"/>
  <c r="H43" i="1"/>
  <c r="I43" i="1"/>
  <c r="F43" i="1"/>
  <c r="G38" i="1"/>
  <c r="H38" i="1"/>
  <c r="I38" i="1"/>
  <c r="F38" i="1"/>
  <c r="G29" i="1"/>
  <c r="H29" i="1"/>
  <c r="I29" i="1"/>
  <c r="G30" i="1"/>
  <c r="H30" i="1"/>
  <c r="I30" i="1"/>
  <c r="I524" i="1" s="1"/>
  <c r="F30" i="1"/>
  <c r="F29" i="1"/>
  <c r="G28" i="1"/>
  <c r="H28" i="1"/>
  <c r="I28" i="1"/>
  <c r="G25" i="1"/>
  <c r="H25" i="1"/>
  <c r="I25" i="1"/>
  <c r="G22" i="1"/>
  <c r="H22" i="1"/>
  <c r="I22" i="1"/>
  <c r="G19" i="1"/>
  <c r="H19" i="1"/>
  <c r="I19" i="1"/>
  <c r="G16" i="1"/>
  <c r="H16" i="1"/>
  <c r="I16" i="1"/>
  <c r="G13" i="1"/>
  <c r="H13" i="1"/>
  <c r="I13" i="1"/>
  <c r="F28" i="1"/>
  <c r="F25" i="1"/>
  <c r="F22" i="1"/>
  <c r="F19" i="1"/>
  <c r="F16" i="1"/>
  <c r="F13" i="1"/>
  <c r="G6" i="1"/>
  <c r="G9" i="1" s="1"/>
  <c r="H6" i="1"/>
  <c r="H9" i="1" s="1"/>
  <c r="I6" i="1"/>
  <c r="I9" i="1" s="1"/>
  <c r="G7" i="1"/>
  <c r="H7" i="1"/>
  <c r="I7" i="1"/>
  <c r="F7" i="1"/>
  <c r="F6" i="1"/>
  <c r="F31" i="1" l="1"/>
  <c r="G489" i="1"/>
  <c r="I489" i="1"/>
  <c r="H489" i="1"/>
  <c r="I516" i="1"/>
  <c r="I325" i="1"/>
  <c r="H325" i="1"/>
  <c r="G516" i="1"/>
  <c r="H516" i="1"/>
  <c r="H31" i="1"/>
  <c r="I31" i="1"/>
  <c r="G31" i="1"/>
  <c r="I419" i="1" l="1"/>
  <c r="H419" i="1"/>
  <c r="G419" i="1"/>
  <c r="F419" i="1"/>
  <c r="I387" i="1"/>
  <c r="H387" i="1"/>
  <c r="G387" i="1"/>
  <c r="F387" i="1"/>
  <c r="F463" i="1" l="1"/>
  <c r="H463" i="1"/>
  <c r="G463" i="1"/>
  <c r="I463" i="1"/>
  <c r="I255" i="1" l="1"/>
  <c r="I286" i="1" s="1"/>
  <c r="H255" i="1"/>
  <c r="H286" i="1" s="1"/>
  <c r="G255" i="1"/>
  <c r="G286" i="1" s="1"/>
  <c r="F255" i="1"/>
  <c r="F286" i="1" s="1"/>
  <c r="I238" i="1"/>
  <c r="H238" i="1"/>
  <c r="G238" i="1"/>
  <c r="F238" i="1"/>
  <c r="I222" i="1"/>
  <c r="H222" i="1"/>
  <c r="G222" i="1"/>
  <c r="F222" i="1"/>
  <c r="I192" i="1"/>
  <c r="I241" i="1" s="1"/>
  <c r="H192" i="1"/>
  <c r="H241" i="1" s="1"/>
  <c r="G192" i="1"/>
  <c r="G241" i="1" s="1"/>
  <c r="F192" i="1"/>
  <c r="F241" i="1" s="1"/>
  <c r="I127" i="1"/>
  <c r="H127" i="1"/>
  <c r="G127" i="1"/>
  <c r="F127" i="1"/>
  <c r="I146" i="1"/>
  <c r="H146" i="1"/>
  <c r="G146" i="1"/>
  <c r="F146" i="1"/>
  <c r="I156" i="1"/>
  <c r="H156" i="1"/>
  <c r="G156" i="1"/>
  <c r="F156" i="1"/>
  <c r="F175" i="1" l="1"/>
  <c r="H175" i="1"/>
  <c r="G175" i="1"/>
  <c r="I175" i="1"/>
  <c r="H332" i="1"/>
  <c r="H372" i="1" s="1"/>
  <c r="I332" i="1"/>
  <c r="I372" i="1" s="1"/>
  <c r="F489" i="1" l="1"/>
  <c r="F516" i="1"/>
  <c r="F305" i="1"/>
  <c r="F325" i="1"/>
  <c r="F9" i="1"/>
  <c r="G65" i="1" l="1"/>
  <c r="H65" i="1"/>
  <c r="I84" i="1"/>
  <c r="G84" i="1"/>
  <c r="I65" i="1"/>
  <c r="F111" i="1"/>
  <c r="H111" i="1"/>
  <c r="I111" i="1"/>
  <c r="H84" i="1"/>
  <c r="F84" i="1"/>
  <c r="H523" i="1"/>
  <c r="F65" i="1"/>
  <c r="G111" i="1"/>
  <c r="I525" i="1" l="1"/>
  <c r="G523" i="1"/>
  <c r="F523" i="1"/>
  <c r="H524" i="1"/>
  <c r="I523" i="1"/>
  <c r="H525" i="1"/>
  <c r="G524" i="1" l="1"/>
  <c r="G332" i="1"/>
  <c r="G372" i="1" l="1"/>
  <c r="G525" i="1" s="1"/>
  <c r="F524" i="1"/>
  <c r="F372" i="1"/>
  <c r="F525" i="1" s="1"/>
</calcChain>
</file>

<file path=xl/sharedStrings.xml><?xml version="1.0" encoding="utf-8"?>
<sst xmlns="http://schemas.openxmlformats.org/spreadsheetml/2006/main" count="1691" uniqueCount="724">
  <si>
    <t>Hodnocení výzvy - PK1 + PK2 2019</t>
  </si>
  <si>
    <t>Číslo žádosti</t>
  </si>
  <si>
    <t>Název projektu</t>
  </si>
  <si>
    <t>Celkové náklady</t>
  </si>
  <si>
    <t xml:space="preserve">Požadavek na dotaci </t>
  </si>
  <si>
    <t>Bodové hodnocení kraje</t>
  </si>
  <si>
    <t>Body Komise MV</t>
  </si>
  <si>
    <t>Přítomno</t>
  </si>
  <si>
    <t>Pro</t>
  </si>
  <si>
    <t>Proti</t>
  </si>
  <si>
    <t>Zdržel se</t>
  </si>
  <si>
    <t>Obec Praha</t>
  </si>
  <si>
    <t>MV-PK1-2019-00059</t>
  </si>
  <si>
    <t>Praha 19 - Kamerový bod Hornopočernická</t>
  </si>
  <si>
    <t/>
  </si>
  <si>
    <t>Středočeský kraj - Podpora systému koordinace prevence kriminality na území Středočeského kraje</t>
  </si>
  <si>
    <t>MV-PK2-2019-00051</t>
  </si>
  <si>
    <t>MV-PK2-2019-00049</t>
  </si>
  <si>
    <t>Středočeský kraj - Resocializace recidivistů ve Středočeském kraji</t>
  </si>
  <si>
    <t>MV-PK2-2019-00045</t>
  </si>
  <si>
    <t>Středočeský kraj - Situační prevence jako důležitý nástroj snižování trestné činnnosti ve Středočeském kraji</t>
  </si>
  <si>
    <t>MV-PK2-2019-00048</t>
  </si>
  <si>
    <t>Středočeský kraj- Kraje pro bezpečný internet  - preventivně informační videospoty „Pozor na kyberprostor“</t>
  </si>
  <si>
    <t>INVESTICE celkem</t>
  </si>
  <si>
    <t>NEINVESTICE celkem</t>
  </si>
  <si>
    <t>Kraj Jihočeský</t>
  </si>
  <si>
    <t>Obec Český Krumlov</t>
  </si>
  <si>
    <t>MV-PK1-2019-00047</t>
  </si>
  <si>
    <t>Český Krumlov - rozšíření a modernizace MKDS 2019</t>
  </si>
  <si>
    <t>Obec Český Krumlov celkem</t>
  </si>
  <si>
    <t>Obec Jindřichův Hradec</t>
  </si>
  <si>
    <t>MV-PK1-2019-00017</t>
  </si>
  <si>
    <t>Jindřichův Hradec - Projekt rozšíření MKDS</t>
  </si>
  <si>
    <t>Obec Jindřichův Hradec celkem</t>
  </si>
  <si>
    <t>Obec Strakonice</t>
  </si>
  <si>
    <t>MV-PK2-2019-00118</t>
  </si>
  <si>
    <t>Strakonice - asistent prevence kriminality</t>
  </si>
  <si>
    <t>Obec Strakonice celkem</t>
  </si>
  <si>
    <t>Obec Větřní</t>
  </si>
  <si>
    <t>MV-PK2-2019-00083</t>
  </si>
  <si>
    <t>Letní tábor Zátoň - pro děti ze SVL Větřní</t>
  </si>
  <si>
    <t>Obec Větřní celkem</t>
  </si>
  <si>
    <t>Obec Vimperk</t>
  </si>
  <si>
    <t>MV-PK2-2019-00130</t>
  </si>
  <si>
    <t>Vimperk - asistent prevence kriminality 2019</t>
  </si>
  <si>
    <t>Obec Vimperk celkem</t>
  </si>
  <si>
    <t>Kraj Jihočeský celkem</t>
  </si>
  <si>
    <t>Kraj Jihomoravský</t>
  </si>
  <si>
    <t>Obec Brno</t>
  </si>
  <si>
    <t>MV-PK2-2019-00022</t>
  </si>
  <si>
    <t>Brno - Kdo si hraje, nezlobí</t>
  </si>
  <si>
    <t>MV-PK2-2019-00020</t>
  </si>
  <si>
    <t>Brno - Preventivní programy SaSM</t>
  </si>
  <si>
    <t>MV-PK2-2019-00115</t>
  </si>
  <si>
    <t>Brno-Národní dny prevence</t>
  </si>
  <si>
    <t>MV-PK2-2019-00028</t>
  </si>
  <si>
    <t>Brno-Psychorekondiční víkendový pobyt pro oběti kriminality</t>
  </si>
  <si>
    <t>Obec Brno celkem</t>
  </si>
  <si>
    <t>Obec Břeclav</t>
  </si>
  <si>
    <t>MV-PK2-2019-00001</t>
  </si>
  <si>
    <t>Břeclav - Forenzní identifikační značení  2019</t>
  </si>
  <si>
    <t>MV-PK1-2019-00007</t>
  </si>
  <si>
    <t>Břeclav - Modernizace MKDS 2019</t>
  </si>
  <si>
    <t>MV-PK1-2019-00008</t>
  </si>
  <si>
    <t>Břeclav - TagBust 2019</t>
  </si>
  <si>
    <t>Obec Břeclav celkem</t>
  </si>
  <si>
    <t>Obec Hodonín</t>
  </si>
  <si>
    <t>MV-PK1-2019-00040</t>
  </si>
  <si>
    <t>Hodonín - Modernizace kamerového systému města Hodonín 2019</t>
  </si>
  <si>
    <t>Obec Hodonín celkem</t>
  </si>
  <si>
    <t>Obec Mikulov</t>
  </si>
  <si>
    <t>MV-PK1-2019-00002</t>
  </si>
  <si>
    <t>Mikulov - tíseň</t>
  </si>
  <si>
    <t>MV-PK1-2019-00001</t>
  </si>
  <si>
    <t>Mikulov-implementace inteligentních funkcí+páteřní trasa pro MKDS</t>
  </si>
  <si>
    <t>Obec Mikulov celkem</t>
  </si>
  <si>
    <t>Obec Moravský Krumlov</t>
  </si>
  <si>
    <t>MV-PK1-2019-00018</t>
  </si>
  <si>
    <t>Moravský Krumlov - IV. etapa MKDS</t>
  </si>
  <si>
    <t>Obec Moravský Krumlov celkem</t>
  </si>
  <si>
    <t>Obec Veselí nad Moravou</t>
  </si>
  <si>
    <t>MV-PK2-2019-00125</t>
  </si>
  <si>
    <t>Veselí nad Moravou - domovník preventista</t>
  </si>
  <si>
    <t>Obec Veselí nad Moravou celkem</t>
  </si>
  <si>
    <t>Obec Znojmo</t>
  </si>
  <si>
    <t>MV-PK2-2019-00137</t>
  </si>
  <si>
    <t>Znojmo-FIZ 2019</t>
  </si>
  <si>
    <t>MV-PK1-2019-00049</t>
  </si>
  <si>
    <t>Znojmo-Rozšíření MKDS 2019</t>
  </si>
  <si>
    <t>Obec Znojmo celkem</t>
  </si>
  <si>
    <t>Kraj Jihomoravský celkem</t>
  </si>
  <si>
    <t>Kraj Karlovarský</t>
  </si>
  <si>
    <t>Obec Aš</t>
  </si>
  <si>
    <t>MV-PK1-2019-00030</t>
  </si>
  <si>
    <t>Aš - Rozšíření a modernizace MDKS</t>
  </si>
  <si>
    <t>Obec Aš celkem</t>
  </si>
  <si>
    <t>Obec Karlovy Vary</t>
  </si>
  <si>
    <t>MV-PK2-2019-00010</t>
  </si>
  <si>
    <t>Karlovy Vary - prázdninový pobyt dětí ohrožených sociálním vyloučením</t>
  </si>
  <si>
    <t>MV-PK1-2019-00004</t>
  </si>
  <si>
    <t>Karlovy Vary - rozšíření MKDS o dva kamerové body včetně navýšení úložiště dat</t>
  </si>
  <si>
    <t>Obec Karlovy Vary celkem</t>
  </si>
  <si>
    <t>Obec Ostrov</t>
  </si>
  <si>
    <t>MV-PK2-2019-00007</t>
  </si>
  <si>
    <t>Ostrov-Asistent prevence kriminality</t>
  </si>
  <si>
    <t>MV-PK2-2019-00005</t>
  </si>
  <si>
    <t>Ostrov-Domovník,preventista</t>
  </si>
  <si>
    <t>MV-PK2-2019-00113</t>
  </si>
  <si>
    <t>Ostrov-Kyberšikana,vzdělávání veřejnosti</t>
  </si>
  <si>
    <t>Obec Ostrov celkem</t>
  </si>
  <si>
    <t>Obec Rotava</t>
  </si>
  <si>
    <t>MV-PK2-2019-00025</t>
  </si>
  <si>
    <t>Asistenti prevence kriminality Rotava 2019</t>
  </si>
  <si>
    <t>Obec Rotava celkem</t>
  </si>
  <si>
    <t>Kraj Karlovarský celkem</t>
  </si>
  <si>
    <t>Kraj Královéhradecký</t>
  </si>
  <si>
    <t>Obec Broumov</t>
  </si>
  <si>
    <t>MV-PK1-2019-00010</t>
  </si>
  <si>
    <t>Broumov - Rozšíření MKDS</t>
  </si>
  <si>
    <t>Obec Broumov celkem</t>
  </si>
  <si>
    <t>Obec Dvůr Králové nad Labem</t>
  </si>
  <si>
    <t>MV-PK2-2019-00128</t>
  </si>
  <si>
    <t>Dvůr Králové nad Labem - forenzní značení jízdních kol</t>
  </si>
  <si>
    <t>MV-PK1-2019-00041</t>
  </si>
  <si>
    <t>Dvůr Králové nad Labem - obnova a rozšíření MKDS</t>
  </si>
  <si>
    <t>Obec Dvůr Králové nad Labem celkem</t>
  </si>
  <si>
    <t>Obec Hradec Králové</t>
  </si>
  <si>
    <t>MV-PK2-2019-00138</t>
  </si>
  <si>
    <t>Hradec Králové - Asistent prevence kriminality</t>
  </si>
  <si>
    <t>MV-PK1-2019-00050</t>
  </si>
  <si>
    <t>Hradec Králové - Rozšíření městského kamerového systému</t>
  </si>
  <si>
    <t>MV-PK2-2019-00043</t>
  </si>
  <si>
    <t>Královéhradecký kraj - preventivní a resocializační program pro děti a mládež</t>
  </si>
  <si>
    <t>Obec Hradec Králové celkem</t>
  </si>
  <si>
    <t>Obec Jičín</t>
  </si>
  <si>
    <t>MV-PK1-2019-00025</t>
  </si>
  <si>
    <t>Jičín - rozšíření MKDS 2019</t>
  </si>
  <si>
    <t>Obec Jičín celkem</t>
  </si>
  <si>
    <t>Obec Nové Město nad Metují</t>
  </si>
  <si>
    <t>MV-PK2-2019-00021</t>
  </si>
  <si>
    <t>Nové Město nad Metují - Už vím, že peníze nerostou na stromě</t>
  </si>
  <si>
    <t>Obec Nové Město nad Metují celkem</t>
  </si>
  <si>
    <t>Obec Orlické Záhoří</t>
  </si>
  <si>
    <t>MV-PK1-2019-00015</t>
  </si>
  <si>
    <t>Obec Orlické Záhoří - kamerový systém</t>
  </si>
  <si>
    <t>Obec Orlické Záhoří celkem</t>
  </si>
  <si>
    <t>Kraj Královéhradecký celkem</t>
  </si>
  <si>
    <t>Kraj Liberecký</t>
  </si>
  <si>
    <t>Obec Česká Lípa</t>
  </si>
  <si>
    <t>MV-PK2-2019-00076</t>
  </si>
  <si>
    <t>Česká Lípa - Asistent prevence kriminality</t>
  </si>
  <si>
    <t>Obec Česká Lípa celkem</t>
  </si>
  <si>
    <t>Obec Frýdlant</t>
  </si>
  <si>
    <t>MV-PK1-2019-00037</t>
  </si>
  <si>
    <t>Frýdlant - oplocení</t>
  </si>
  <si>
    <t>MV-PK1-2019-00038</t>
  </si>
  <si>
    <t>Frýdlant - rozšíření MKDS - 4 kamery</t>
  </si>
  <si>
    <t>Obec Frýdlant celkem</t>
  </si>
  <si>
    <t>Obec Hrádek nad Nisou</t>
  </si>
  <si>
    <t>MV-PK1-2019-00057</t>
  </si>
  <si>
    <t>Hrádek nad Nisou - Obnova oplocení a vybavení sportovního hřiště v místní části Donín</t>
  </si>
  <si>
    <t>MV-PK1-2019-00056</t>
  </si>
  <si>
    <t>Hrádek nad Nisou - Rozšíření a modernizace MKDS</t>
  </si>
  <si>
    <t>Obec Hrádek nad Nisou celkem</t>
  </si>
  <si>
    <t>Obec Chrastava</t>
  </si>
  <si>
    <t>MV-PK1-2019-00023</t>
  </si>
  <si>
    <t>Chrastava - Zřízení městského kamerového dohlížecího systému</t>
  </si>
  <si>
    <t>Obec Chrastava celkem</t>
  </si>
  <si>
    <t>Obec Jablonec nad Nisou</t>
  </si>
  <si>
    <t>MV-PK1-2019-00053</t>
  </si>
  <si>
    <t>Jablonec nad Nisou - rozšíření městského kamerového dohlížecího systému</t>
  </si>
  <si>
    <t>MV-PK2-2019-00136</t>
  </si>
  <si>
    <t>Jablonec nad Nisou - Sociologický průzkum pocitu bezpečí obyvatel</t>
  </si>
  <si>
    <t>Obec Jablonec nad Nisou celkem</t>
  </si>
  <si>
    <t>Obec Jablonné v Podještědí</t>
  </si>
  <si>
    <t>MV-PK1-2019-00046</t>
  </si>
  <si>
    <t>Jablonné v Podještědí - Zřízení městského kamerového dohlížecího systému</t>
  </si>
  <si>
    <t>Obec Jablonné v Podještědí celkem</t>
  </si>
  <si>
    <t>MV-PK2-2019-00030</t>
  </si>
  <si>
    <t>Liberecký kraj - KPBI - Semináře na nelegální on-line obsah</t>
  </si>
  <si>
    <t>MV-PK2-2019-00027</t>
  </si>
  <si>
    <t>Liberecký kraj - Podpora prevence kriminality v kraji</t>
  </si>
  <si>
    <t>MV-PK2-2019-00033</t>
  </si>
  <si>
    <t>Liberecký kraj - Semináře na téma elektronická bezpečnost, rizika internetu</t>
  </si>
  <si>
    <t>Obec Ralsko</t>
  </si>
  <si>
    <t>MV-PK2-2019-00135</t>
  </si>
  <si>
    <t>Ralsko - prázdninové aktivity pro děti a mládež z lokality Ralska 2019</t>
  </si>
  <si>
    <t>MV-PK1-2019-00048</t>
  </si>
  <si>
    <t>Ralsko - rozšíření MKDS 2019</t>
  </si>
  <si>
    <t>Obec Ralsko celkem</t>
  </si>
  <si>
    <t>Obec Semily</t>
  </si>
  <si>
    <t>MV-PK1-2019-00045</t>
  </si>
  <si>
    <t>Semily - rozšíření MKDS</t>
  </si>
  <si>
    <t>Obec Semily celkem</t>
  </si>
  <si>
    <t>Obec Stráž nad Nisou</t>
  </si>
  <si>
    <t>MV-PK1-2019-00034</t>
  </si>
  <si>
    <t>Stráž nad Nisou - Rozšíření městského kamerového dohlížecího systému</t>
  </si>
  <si>
    <t>Obec Stráž nad Nisou celkem</t>
  </si>
  <si>
    <t>Obec Tanvald</t>
  </si>
  <si>
    <t>MV-PK2-2019-00120</t>
  </si>
  <si>
    <t>Tanvald _Preventivní prázdninové programy v Majáku 2019</t>
  </si>
  <si>
    <t>MV-PK2-2019-00121</t>
  </si>
  <si>
    <t>Tanvald_pobytový týdenní tábor pro mládež do 15 let 2019</t>
  </si>
  <si>
    <t>Obec Tanvald celkem</t>
  </si>
  <si>
    <t>Obec Turnov</t>
  </si>
  <si>
    <t>MV-PK2-2019-00119</t>
  </si>
  <si>
    <t>Turnov - Forenzní značení 1.</t>
  </si>
  <si>
    <t>MV-PK1-2019-00032</t>
  </si>
  <si>
    <t>Turnov - mobilní kamera 2.</t>
  </si>
  <si>
    <t>Obec Turnov celkem</t>
  </si>
  <si>
    <t>Obec Velké Hamry</t>
  </si>
  <si>
    <t>MV-PK2-2019-00079</t>
  </si>
  <si>
    <t>Velké Hamry - Kriminálně preventivní a vzdělávací aktivity pro děti 2019</t>
  </si>
  <si>
    <t>MV-PK2-2019-00080</t>
  </si>
  <si>
    <t>Velké Hamry – Výchovný preventivní letní dětský tábor 2019</t>
  </si>
  <si>
    <t>Obec Velké Hamry celkem</t>
  </si>
  <si>
    <t>Kraj Liberecký celkem</t>
  </si>
  <si>
    <t>Kraj Moravskoslezský</t>
  </si>
  <si>
    <t>Obec Bruntál</t>
  </si>
  <si>
    <t>MV-PK2-2019-00024</t>
  </si>
  <si>
    <t>Bruntál - Asistent prevence kriminality 2019 - 2021</t>
  </si>
  <si>
    <t>MV-PK2-2019-00023</t>
  </si>
  <si>
    <t>Bruntál - Forenzní značení jízdních kol syntetickou DNA 2019</t>
  </si>
  <si>
    <t>MV-PK1-2019-00009</t>
  </si>
  <si>
    <t>Bruntál - Rozšíření MKDS 2019</t>
  </si>
  <si>
    <t>Obec Bruntál celkem</t>
  </si>
  <si>
    <t>Obec Frenštát pod Radhoštěm</t>
  </si>
  <si>
    <t>MV-PK1-2019-00044</t>
  </si>
  <si>
    <t>Frenštát p. R. - modernizace MKDS 2019</t>
  </si>
  <si>
    <t>Obec Frenštát pod Radhoštěm celkem</t>
  </si>
  <si>
    <t>Obec Havířov</t>
  </si>
  <si>
    <t>MV-PK2-2019-00074</t>
  </si>
  <si>
    <t>Havířov - Efektivní práce s ohroženými dětmi a jejich rodinami v Systému včasné intervence</t>
  </si>
  <si>
    <t>MV-PK2-2019-00070</t>
  </si>
  <si>
    <t>Havířov - Konference 20 let Městské policie Havířov</t>
  </si>
  <si>
    <t>MV-PK2-2019-00073</t>
  </si>
  <si>
    <t>Havířov - Sociálně psychologický výcvik pro rodiče s dětmi 2019</t>
  </si>
  <si>
    <t>Obec Havířov celkem</t>
  </si>
  <si>
    <t>Obec Karviná</t>
  </si>
  <si>
    <t>MV-PK2-2019-00091</t>
  </si>
  <si>
    <t>Karviná - Asistent prevence kriminality</t>
  </si>
  <si>
    <t>MV-PK2-2019-00103</t>
  </si>
  <si>
    <t>Karviná - Forenzní značení jízdních kol a invalidních vozíků</t>
  </si>
  <si>
    <t>MV-PK2-2019-00096</t>
  </si>
  <si>
    <t>Karviná - Sociálně psychologický výcvik pro rodiče s dětmi</t>
  </si>
  <si>
    <t>MV-PK1-2019-00022</t>
  </si>
  <si>
    <t>Karviná . Rozvoj MKDS 2019</t>
  </si>
  <si>
    <t>Obec Karviná celkem</t>
  </si>
  <si>
    <t>Obec Krnov</t>
  </si>
  <si>
    <t>MV-PK2-2019-00131</t>
  </si>
  <si>
    <t>Krnov - Forenzní značení jízdních kol a kompenzačních pomůcek</t>
  </si>
  <si>
    <t>MV-PK1-2019-00043</t>
  </si>
  <si>
    <t>Krnov - Rozšíření MKDS: lokalita Gymnázium - Zámecké náměstí</t>
  </si>
  <si>
    <t>MV-PK2-2019-00132</t>
  </si>
  <si>
    <t>Obec Krnov celkem</t>
  </si>
  <si>
    <t>Obec Nový Jičín</t>
  </si>
  <si>
    <t>MV-PK2-2019-00046</t>
  </si>
  <si>
    <t>Nový Jičín – Výchovně terapeutický pobyt pro děti s omezenými příležitostmi</t>
  </si>
  <si>
    <t>Obec Nový Jičín celkem</t>
  </si>
  <si>
    <t>Obec Opava</t>
  </si>
  <si>
    <t>MV-PK1-2019-00033</t>
  </si>
  <si>
    <t>Opava - Zefektivnění a rozšíření MKDS IV. etapa</t>
  </si>
  <si>
    <t>Obec Opava celkem</t>
  </si>
  <si>
    <t>Obec Orlová</t>
  </si>
  <si>
    <t>MV-PK2-2019-00117</t>
  </si>
  <si>
    <t>ORLOVÁ - Letní tábory 2019</t>
  </si>
  <si>
    <t>MV-PK2-2019-00116</t>
  </si>
  <si>
    <t>ORLOVÁ - Vzdělávání aktérů prevence</t>
  </si>
  <si>
    <t>Obec Orlová celkem</t>
  </si>
  <si>
    <t>Obec Ostrava</t>
  </si>
  <si>
    <t>MV-PK2-2019-00063</t>
  </si>
  <si>
    <t>Moravskoslezský kraj - Podpora prevence kriminality v kraji</t>
  </si>
  <si>
    <t>MV-PK2-2019-00062</t>
  </si>
  <si>
    <t>Moravskoslezský kraj - Zvládání rizikových situací ve veřejných institucích III</t>
  </si>
  <si>
    <t>MV-PK2-2019-00082</t>
  </si>
  <si>
    <t>Ostrava - Domovník - preventista 2019-2020</t>
  </si>
  <si>
    <t>MV-PK2-2019-00084</t>
  </si>
  <si>
    <t>Ostrava - Forenzní značení jízdních kol a kompenzačních pomůcek syntetickou DNA 2019</t>
  </si>
  <si>
    <t>MV-PK2-2019-00086</t>
  </si>
  <si>
    <t>Ostrava - Informační materiály pro cílovou skupinu "Pachatelé"</t>
  </si>
  <si>
    <t>MV-PK2-2019-00085</t>
  </si>
  <si>
    <t>Ostrava - Mimořádné situace v běžném životě</t>
  </si>
  <si>
    <t>MV-PK1-2019-00021</t>
  </si>
  <si>
    <t>Ostrava - Modernizace městského kamerového systému 2019</t>
  </si>
  <si>
    <t>Obec Ostrava celkem</t>
  </si>
  <si>
    <t>Obec Třinec</t>
  </si>
  <si>
    <t>MV-PK2-2019-00098</t>
  </si>
  <si>
    <t>Třinec - speciální výslechová místnost se zázemím 2019</t>
  </si>
  <si>
    <t>Obec Třinec celkem</t>
  </si>
  <si>
    <t>Obec Vítkov</t>
  </si>
  <si>
    <t>MV-PK1-2019-00036</t>
  </si>
  <si>
    <t>Vítkov - rozšíření MKDS</t>
  </si>
  <si>
    <t>Obec Vítkov celkem</t>
  </si>
  <si>
    <t>Kraj Moravskoslezský celkem</t>
  </si>
  <si>
    <t>Kraj Olomoucký</t>
  </si>
  <si>
    <t>Obec Hranice</t>
  </si>
  <si>
    <t>MV-PK1-2019-00035</t>
  </si>
  <si>
    <t>Hranice - kamerové systémy</t>
  </si>
  <si>
    <t>Obec Hranice celkem</t>
  </si>
  <si>
    <t>Obec Litovel</t>
  </si>
  <si>
    <t>MV-PK2-2019-00061</t>
  </si>
  <si>
    <t>Litovel - Prázdninový pobyt 2019</t>
  </si>
  <si>
    <t>Obec Litovel celkem</t>
  </si>
  <si>
    <t>Obec Olomouc</t>
  </si>
  <si>
    <t>MV-PK2-2019-00065</t>
  </si>
  <si>
    <t>Olomouc - hřiště pro veřejnost - zajištění kamerami - II.etapa</t>
  </si>
  <si>
    <t>MV-PK2-2019-00066</t>
  </si>
  <si>
    <t>Olomouc - Letní tábor KC SRNM Olomouc</t>
  </si>
  <si>
    <t>MV-PK2-2019-00064</t>
  </si>
  <si>
    <t>Olomouc - Metodik výběru a výcviku expertů provázení programu NA CESTĚ</t>
  </si>
  <si>
    <t>MV-PK2-2019-00047</t>
  </si>
  <si>
    <t>Olomouc - Profesionální řešení případů Online poradny centra PRVOK</t>
  </si>
  <si>
    <t>MV-PK1-2019-00013</t>
  </si>
  <si>
    <t>Olomouc - Rozšíření MKDS - lokalita Dolní náměstí a záznamový server</t>
  </si>
  <si>
    <t>MV-PK2-2019-00036</t>
  </si>
  <si>
    <t>Olomoucký kraj - Oběť kybernetické kriminality</t>
  </si>
  <si>
    <t>MV-PK2-2019-00038</t>
  </si>
  <si>
    <t>Olomoucký kraj - Podpora prevence kriminality v kraji</t>
  </si>
  <si>
    <t>MV-PK2-2019-00037</t>
  </si>
  <si>
    <t>Olomoucký kraj - Víš, kdo volá?</t>
  </si>
  <si>
    <t>Obec Olomouc celkem</t>
  </si>
  <si>
    <t>Obec Prostějov</t>
  </si>
  <si>
    <t>MV-PK2-2019-00009</t>
  </si>
  <si>
    <t>Prostějov - Mobilní a kontrolní pracoviště spojené s III. etapou forenzního značení jízdních kol a invalidních vozíků</t>
  </si>
  <si>
    <t>MV-PK1-2019-00003</t>
  </si>
  <si>
    <t>Prostějov - Modernizace a digitalizace MKDS - II. etapa</t>
  </si>
  <si>
    <t>MV-PK2-2019-00090</t>
  </si>
  <si>
    <t>Prostějov - Návazné pobyty pro děti</t>
  </si>
  <si>
    <t>Obec Prostějov celkem</t>
  </si>
  <si>
    <t>Obec Přerov</t>
  </si>
  <si>
    <t>MV-PK1-2019-00006</t>
  </si>
  <si>
    <t>Přerov - modernizace MKDS 4. etapa 2019</t>
  </si>
  <si>
    <t>Obec Přerov celkem</t>
  </si>
  <si>
    <t>Obec Šumperk</t>
  </si>
  <si>
    <t>MV-PK2-2019-00111</t>
  </si>
  <si>
    <t>Šumperk – Člověk a pes na ulici – bezpečněji v parku, na hřišti i ve squatech</t>
  </si>
  <si>
    <t>MV-PK2-2019-00107</t>
  </si>
  <si>
    <t>Šumperk - Forenzní identifikační značení jízdních kol (kompenzačních pomůcek) syntetickou DNA</t>
  </si>
  <si>
    <t>MV-PK2-2019-00112</t>
  </si>
  <si>
    <t>Šumperk – Prázdninové pobyty</t>
  </si>
  <si>
    <t>MV-PK2-2019-00108</t>
  </si>
  <si>
    <t>Šumperk – Řešení výchovných problémů u dětí – intervenční program pro rodiče</t>
  </si>
  <si>
    <t>MV-PK2-2019-00104</t>
  </si>
  <si>
    <t>Šumperk – Senioři v bezpečí</t>
  </si>
  <si>
    <t>MV-PK2-2019-00110</t>
  </si>
  <si>
    <t>Šumperk – Učíme se vařit</t>
  </si>
  <si>
    <t>Obec Šumperk celkem</t>
  </si>
  <si>
    <t>Kraj Olomoucký celkem</t>
  </si>
  <si>
    <t>Kraj Pardubický</t>
  </si>
  <si>
    <t>Obec Česká Třebová</t>
  </si>
  <si>
    <t>MV-PK2-2019-00067</t>
  </si>
  <si>
    <t>Česká Třebová - Trávení volného času a prevence kriminality dětí sídliště Borek</t>
  </si>
  <si>
    <t>Obec Česká Třebová celkem</t>
  </si>
  <si>
    <t>Obec Pardubice</t>
  </si>
  <si>
    <t>MV-PK2-2019-00133</t>
  </si>
  <si>
    <t>Komunitní centrum II.</t>
  </si>
  <si>
    <t>MV-PK2-2019-00029</t>
  </si>
  <si>
    <t>Pardubický kraj – Resocializační program pro děti ohrožené rizikovým způsobem života 2019</t>
  </si>
  <si>
    <t>Obec Pardubice celkem</t>
  </si>
  <si>
    <t>Obec Svitavy</t>
  </si>
  <si>
    <t>MV-PK2-2019-00002</t>
  </si>
  <si>
    <t>Svitavy - Resocializační program pro predelikventy a jejich rodiny - 2019</t>
  </si>
  <si>
    <t>Obec Svitavy celkem</t>
  </si>
  <si>
    <t>Obec Ústí nad Orlicí</t>
  </si>
  <si>
    <t>MV-PK2-2019-00089</t>
  </si>
  <si>
    <t>Ústí nad Orlicí - Zážitkový pobyt pro děti s rizikovým chováním</t>
  </si>
  <si>
    <t>Obec Ústí nad Orlicí celkem</t>
  </si>
  <si>
    <t>Kraj Pardubický celkem</t>
  </si>
  <si>
    <t>Kraj Plzeňský</t>
  </si>
  <si>
    <t>Obec Plzeň</t>
  </si>
  <si>
    <t>MV-PK2-2019-00015</t>
  </si>
  <si>
    <t>Plzeňský kraj - Daleko hleď 2019</t>
  </si>
  <si>
    <t>MV-PK2-2019-00013</t>
  </si>
  <si>
    <t>Plzeňský kraj - KPBI: Semináře na nelegální on-line obsah</t>
  </si>
  <si>
    <t>MV-PK2-2019-00008</t>
  </si>
  <si>
    <t>Plzeňský kraj - Kraje pro bezpečný internet - on-line kvízy VI.</t>
  </si>
  <si>
    <t>MV-PK2-2019-00014</t>
  </si>
  <si>
    <t>Plzeňský kraj - SOVa (Survival Outdoor Výcvik)</t>
  </si>
  <si>
    <t>Obec Plzeň celkem</t>
  </si>
  <si>
    <t>MV-PK2-2019-00060</t>
  </si>
  <si>
    <t>Plzeň - Realita kybersvěta</t>
  </si>
  <si>
    <t>MV-PK1-2019-00012</t>
  </si>
  <si>
    <t>Plzeň - Rozšíření MKDS na území MO Plzeň 4 - Doubravka</t>
  </si>
  <si>
    <t>MV-PK2-2019-00034</t>
  </si>
  <si>
    <t>Plzeň - Základy sebeobrany pro úředníky v přímém styku s klienty</t>
  </si>
  <si>
    <t>Obec Přeštice</t>
  </si>
  <si>
    <t>MV-PK2-2019-00102</t>
  </si>
  <si>
    <t>Přeštice - Asistent prevence kriminality</t>
  </si>
  <si>
    <t>MV-PK1-2019-00028</t>
  </si>
  <si>
    <t>Přeštice-rozšíření městského kamerového dohlížecího systému</t>
  </si>
  <si>
    <t>Obec Přeštice celkem</t>
  </si>
  <si>
    <t>Kraj Plzeňský celkem</t>
  </si>
  <si>
    <t>Kraj Středočeský</t>
  </si>
  <si>
    <t>Obec Beroun</t>
  </si>
  <si>
    <t>MV-PK2-2019-00077</t>
  </si>
  <si>
    <t>Beroun-Pobytový tábor pro děti ze socio-kulturně znevýhodněných rodin</t>
  </si>
  <si>
    <t>Obec Beroun celkem</t>
  </si>
  <si>
    <t>Obec Dobříš</t>
  </si>
  <si>
    <t>MV-PK2-2019-00003</t>
  </si>
  <si>
    <t>Dobříš-Příměstský tábor 7/2019</t>
  </si>
  <si>
    <t>MV-PK2-2019-00004</t>
  </si>
  <si>
    <t>Dobříš-Příměstský tábor 8/2019</t>
  </si>
  <si>
    <t>Obec Dobříš celkem</t>
  </si>
  <si>
    <t>Obec Kladno</t>
  </si>
  <si>
    <t>MV-PK2-2019-00018</t>
  </si>
  <si>
    <t>Kladno - Asistenti prevence kriminality</t>
  </si>
  <si>
    <t>MV-PK2-2019-00019</t>
  </si>
  <si>
    <t>Kladno - Čas pro tebe</t>
  </si>
  <si>
    <t>MV-PK2-2019-00017</t>
  </si>
  <si>
    <t>Kladno - FIZM 2019</t>
  </si>
  <si>
    <t>MV-PK1-2019-00005</t>
  </si>
  <si>
    <t>Kladno - Modernizace MKDS 2019</t>
  </si>
  <si>
    <t>MV-PK2-2019-00016</t>
  </si>
  <si>
    <t>Kladno - Nepřestat</t>
  </si>
  <si>
    <t>Obec Kladno celkem</t>
  </si>
  <si>
    <t>Obec Kolín</t>
  </si>
  <si>
    <t>MV-PK2-2019-00081</t>
  </si>
  <si>
    <t>Kolín – Bezpečnost seniorů v Domě s pečovatelskou službou</t>
  </si>
  <si>
    <t>MV-PK2-2019-00069</t>
  </si>
  <si>
    <t>Kolín – Efektivní systém sběru injekčních stříkaček</t>
  </si>
  <si>
    <t>MV-PK2-2019-00072</t>
  </si>
  <si>
    <t>Kolín – Interaktivní výstava</t>
  </si>
  <si>
    <t>MV-PK2-2019-00071</t>
  </si>
  <si>
    <t>KOLÍN - Kurz sebeobrany pro ženy</t>
  </si>
  <si>
    <t>MV-PK1-2019-00019</t>
  </si>
  <si>
    <t>Kolín – Rozšíření kamerového systému</t>
  </si>
  <si>
    <t>Obec Kolín celkem</t>
  </si>
  <si>
    <t>Obec Kralupy nad Vltavou</t>
  </si>
  <si>
    <t>MV-PK2-2019-00139</t>
  </si>
  <si>
    <t>Kralupy nad Vltavou - APK</t>
  </si>
  <si>
    <t>MV-PK2-2019-00140</t>
  </si>
  <si>
    <t>Kralupy nad Vltavou - Paprsek 2019</t>
  </si>
  <si>
    <t>MV-PK1-2019-00051</t>
  </si>
  <si>
    <t>Kralupy nad Vltavou - Rozšíření MKDS</t>
  </si>
  <si>
    <t>MV-PK2-2019-00141</t>
  </si>
  <si>
    <t>Kralupy nad Vltavou - Společně proti kriminalitě</t>
  </si>
  <si>
    <t>Obec Kralupy nad Vltavou celkem</t>
  </si>
  <si>
    <t>Obec Nové Strašecí</t>
  </si>
  <si>
    <t>MV-PK1-2019-00055</t>
  </si>
  <si>
    <t>Nové Strašecí - Rozšíření městského kamerového systému</t>
  </si>
  <si>
    <t>Obec Nové Strašecí celkem</t>
  </si>
  <si>
    <t>Obec Příbram</t>
  </si>
  <si>
    <t>MV-PK2-2019-00114</t>
  </si>
  <si>
    <t>Příbram - Cestou Sdílení</t>
  </si>
  <si>
    <t>MV-PK1-2019-00029</t>
  </si>
  <si>
    <t>Příbram - Osvětlení lokality Flusárna</t>
  </si>
  <si>
    <t>Obec Příbram celkem</t>
  </si>
  <si>
    <t>Obec Slaný</t>
  </si>
  <si>
    <t>MV-PK1-2019-00011</t>
  </si>
  <si>
    <t>Slaný – Kamerový bod Cyrila Boudy 277</t>
  </si>
  <si>
    <t>Obec Slaný celkem</t>
  </si>
  <si>
    <t>Kraj Středočeský celkem</t>
  </si>
  <si>
    <t>Kraj Ústecký</t>
  </si>
  <si>
    <t>Obec Bílina</t>
  </si>
  <si>
    <t>MV-PK2-2019-00127</t>
  </si>
  <si>
    <t>Bílina – Forenzní identifikační značení jízdních kol a kompenzačních pomůcek</t>
  </si>
  <si>
    <t>MV-PK2-2019-00126</t>
  </si>
  <si>
    <t>Bílina - Víkendové pobyty OSPOD</t>
  </si>
  <si>
    <t>Obec Bílina celkem</t>
  </si>
  <si>
    <t>Obec Česká Kamenice</t>
  </si>
  <si>
    <t>MV-PK2-2019-00031</t>
  </si>
  <si>
    <t>Česká Kamenice - Asistenti prevence kriminality</t>
  </si>
  <si>
    <t>Obec Česká Kamenice celkem</t>
  </si>
  <si>
    <t>Obec Chomutov</t>
  </si>
  <si>
    <t>MV-PK2-2019-00092</t>
  </si>
  <si>
    <t>Chomutov- Sebeobrana</t>
  </si>
  <si>
    <t>Obec Chomutov celkem</t>
  </si>
  <si>
    <t>Obec Jirkov</t>
  </si>
  <si>
    <t>MV-PK2-2019-00099</t>
  </si>
  <si>
    <t>Jirkov - V kolektivu bez agrese a šikany</t>
  </si>
  <si>
    <t>MV-PK2-2019-00101</t>
  </si>
  <si>
    <t>Jirkov - Zapoj se a sportuj</t>
  </si>
  <si>
    <t>Obec Jirkov celkem</t>
  </si>
  <si>
    <t>Obec Kadaň</t>
  </si>
  <si>
    <t>MV-PK2-2019-00109</t>
  </si>
  <si>
    <t>Kadaň - Asistent prevence kriminality</t>
  </si>
  <si>
    <t>MV-PK2-2019-00093</t>
  </si>
  <si>
    <t>Kadaň - Forenzní identifikační značení jízdních kol, kompenzačních pomůcek a mobiliáře města</t>
  </si>
  <si>
    <t>MV-PK2-2019-00100</t>
  </si>
  <si>
    <t>Kadaň - Pouliční liga 2019</t>
  </si>
  <si>
    <t>MV-PK2-2019-00095</t>
  </si>
  <si>
    <t>Kadaň - Příměstský pobyt 2019</t>
  </si>
  <si>
    <t>MV-PK2-2019-00094</t>
  </si>
  <si>
    <t>Kadaň - Víkendový pobyt 2019</t>
  </si>
  <si>
    <t>Obec Kadaň celkem</t>
  </si>
  <si>
    <t>Obec Krásná Lípa</t>
  </si>
  <si>
    <t>MV-PK1-2019-00020</t>
  </si>
  <si>
    <t>Krásná Lípa - diskgolf</t>
  </si>
  <si>
    <t>Obec Krásná Lípa celkem</t>
  </si>
  <si>
    <t>Obec Litoměřice</t>
  </si>
  <si>
    <t>MV-PK2-2019-00068</t>
  </si>
  <si>
    <t>Litoměřice - Bezpečné léto 2019</t>
  </si>
  <si>
    <t>Obec Litoměřice celkem</t>
  </si>
  <si>
    <t>Obec Litvínov</t>
  </si>
  <si>
    <t>MV-PK2-2019-00011</t>
  </si>
  <si>
    <t>Litvínov-APK</t>
  </si>
  <si>
    <t>MV-PK2-2019-00012</t>
  </si>
  <si>
    <t>Litvínov-Volný čas bez zlobení, aneb zákon je zákon</t>
  </si>
  <si>
    <t>Obec Litvínov celkem</t>
  </si>
  <si>
    <t>Obec Louny</t>
  </si>
  <si>
    <t>MV-PK2-2019-00106</t>
  </si>
  <si>
    <t>Louny - Příměstský tábor 2019</t>
  </si>
  <si>
    <t>MV-PK2-2019-00105</t>
  </si>
  <si>
    <t>Louny - Šance 2019</t>
  </si>
  <si>
    <t>Obec Louny celkem</t>
  </si>
  <si>
    <t>Obec Most</t>
  </si>
  <si>
    <t>MV-PK2-2019-00124</t>
  </si>
  <si>
    <t>Most – nedej se, vzdělej se, braň se</t>
  </si>
  <si>
    <t>MV-PK1-2019-00042</t>
  </si>
  <si>
    <t>Most - rozšíření MKDS pro bezpečnost v městských parcích</t>
  </si>
  <si>
    <t>MV-PK2-2019-00122</t>
  </si>
  <si>
    <t>Most – Výprava za přírodou a poznáním – pobytový výjezd s kurátory pro děti a mládež</t>
  </si>
  <si>
    <t>Obec Most celkem</t>
  </si>
  <si>
    <t>Obec Obrnice</t>
  </si>
  <si>
    <t>MV-PK2-2019-00129</t>
  </si>
  <si>
    <t>Obrnice - Příměstský tábor 2019</t>
  </si>
  <si>
    <t>Obec Obrnice celkem</t>
  </si>
  <si>
    <t>Obec Roudnice nad Labem</t>
  </si>
  <si>
    <t>MV-PK2-2019-00143</t>
  </si>
  <si>
    <t>Roudnice nad Labem - Letní pobyt pro děti procházející evidencí oddělení sociálně právní ochrany dětí (OSPOD) – Zažít léto jinak</t>
  </si>
  <si>
    <t>MV-PK2-2019-00142</t>
  </si>
  <si>
    <t>Roudnice nad Labem - Letní pobyt pro rizikovou mládež ze sociálně vyloučených lokalit Roudnice nad Labem</t>
  </si>
  <si>
    <t>Obec Roudnice nad Labem celkem</t>
  </si>
  <si>
    <t>Obec Rumburk</t>
  </si>
  <si>
    <t>MV-PK2-2019-00134</t>
  </si>
  <si>
    <t>Rumburk - Víkendové pobyty 2019</t>
  </si>
  <si>
    <t>Obec Rumburk celkem</t>
  </si>
  <si>
    <t>Obec Staré Křečany</t>
  </si>
  <si>
    <t>MV-PK2-2019-00123</t>
  </si>
  <si>
    <t>Staré Křečany - Domovník preventista 2019</t>
  </si>
  <si>
    <t>Obec Staré Křečany celkem</t>
  </si>
  <si>
    <t>Obec Šluknov</t>
  </si>
  <si>
    <t>MV-PK1-2019-00054</t>
  </si>
  <si>
    <t>Šluknov – Osvětlení rizikových míst - sportovní hřiště Budišínská</t>
  </si>
  <si>
    <t>Obec Šluknov celkem</t>
  </si>
  <si>
    <t>Obec Trmice</t>
  </si>
  <si>
    <t>MV-PK2-2019-00078</t>
  </si>
  <si>
    <t>Trmice - příměstský tábor 2019</t>
  </si>
  <si>
    <t>Obec Trmice celkem</t>
  </si>
  <si>
    <t>Obec Ústí nad Labem</t>
  </si>
  <si>
    <t>MV-PK2-2019-00006</t>
  </si>
  <si>
    <t>Ústecký kraj - Práce odborníků s dětskými oběťmi</t>
  </si>
  <si>
    <t>MV-PK2-2019-00059</t>
  </si>
  <si>
    <t>Ústí nad Labem - Asistent prevence kriminality 2019-2021</t>
  </si>
  <si>
    <t>MV-PK2-2019-00054</t>
  </si>
  <si>
    <t>Ústí nad Labem - I-legal</t>
  </si>
  <si>
    <t>MV-PK2-2019-00057</t>
  </si>
  <si>
    <t>Ústí nad labem - MP dětem</t>
  </si>
  <si>
    <t>MV-PK2-2019-00058</t>
  </si>
  <si>
    <t>Ústí nad Labem - Myslíme na Vás</t>
  </si>
  <si>
    <t>MV-PK2-2019-00055</t>
  </si>
  <si>
    <t>Ústí nad Labem - Šance pro všechny - domov bez násilí</t>
  </si>
  <si>
    <t>MV-PK2-2019-00056</t>
  </si>
  <si>
    <t>Ústí nad Labem - Začít znovu</t>
  </si>
  <si>
    <t>Obec Ústí nad Labem celkem</t>
  </si>
  <si>
    <t>Obec Varnsdorf</t>
  </si>
  <si>
    <t>MV-PK2-2019-00044</t>
  </si>
  <si>
    <t>Varnsdorf – Asistent prevence kriminality</t>
  </si>
  <si>
    <t>MV-PK2-2019-00075</t>
  </si>
  <si>
    <t>Varnsdorf - Pobyty pro děti a mládež</t>
  </si>
  <si>
    <t>Obec Varnsdorf celkem</t>
  </si>
  <si>
    <t>Obec Žatec</t>
  </si>
  <si>
    <t>MV-PK2-2019-00026</t>
  </si>
  <si>
    <t>Město Žatec - Prodloužený pobyt 2019</t>
  </si>
  <si>
    <t>Obec Žatec celkem</t>
  </si>
  <si>
    <t>Kraj Ústecký celkem</t>
  </si>
  <si>
    <t>Kraj Vysočina</t>
  </si>
  <si>
    <t>Obec Humpolec</t>
  </si>
  <si>
    <t>MV-PK1-2019-00031</t>
  </si>
  <si>
    <t>Humpolec - kamery</t>
  </si>
  <si>
    <t>Obec Humpolec celkem</t>
  </si>
  <si>
    <t>MV-PK2-2019-00041</t>
  </si>
  <si>
    <t>„KPBI: Kraj Vysočina – Analýza a Semináře na nelegální on-line obsah“</t>
  </si>
  <si>
    <t>MV-PK2-2019-00042</t>
  </si>
  <si>
    <t>„KPBI: Kraj Vysočina – Mezinárodní konference“</t>
  </si>
  <si>
    <t>MV-PK2-2019-00039</t>
  </si>
  <si>
    <t>„Kraj Vysočina – Divadelní představení SMOLAŘ “</t>
  </si>
  <si>
    <t>MV-PK2-2019-00040</t>
  </si>
  <si>
    <t>„Kraj Vysočina – Podpora prevence kriminality v kraji“</t>
  </si>
  <si>
    <t>Obec Jihlava celkem</t>
  </si>
  <si>
    <t>Obec Moravské Budějovice</t>
  </si>
  <si>
    <t>MV-PK1-2019-00014</t>
  </si>
  <si>
    <t>Moravské Budějovice - Rozšíření MKDS -7. etapa</t>
  </si>
  <si>
    <t>Obec Moravské Budějovice celkem</t>
  </si>
  <si>
    <t>Obec Pelhřimov</t>
  </si>
  <si>
    <t>MV-PK1-2019-00039</t>
  </si>
  <si>
    <t>Město Pelhřimov - modernizace serveru a dohledových pracovišť</t>
  </si>
  <si>
    <t>Obec Pelhřimov celkem</t>
  </si>
  <si>
    <t>Obec Velká Bíteš</t>
  </si>
  <si>
    <t>MV-PK1-2019-00058</t>
  </si>
  <si>
    <t>Velká Bíteš – Rozšíření městského dohlížecího kamerového systému na ulici Vlkovská a ulici Na Valech</t>
  </si>
  <si>
    <t>Obec Velká Bíteš celkem</t>
  </si>
  <si>
    <t>Obec Velké Meziříčí</t>
  </si>
  <si>
    <t>MV-PK1-2019-00052</t>
  </si>
  <si>
    <t>Velké Meziříčí - Rozšíření MKDS 2019</t>
  </si>
  <si>
    <t>Obec Velké Meziříčí celkem</t>
  </si>
  <si>
    <t>Kraj Vysočina celkem</t>
  </si>
  <si>
    <t>Kraj Zlínský</t>
  </si>
  <si>
    <t>Obec Bystřice pod Hostýnem</t>
  </si>
  <si>
    <t>MV-PK1-2019-00016</t>
  </si>
  <si>
    <t>Bystřice pod Hostýnem - rozšíření MKDS, ul. Kamenec</t>
  </si>
  <si>
    <t>Obec Bystřice pod Hostýnem celkem</t>
  </si>
  <si>
    <t>Obec Kroměříž</t>
  </si>
  <si>
    <t>MV-PK2-2019-00097</t>
  </si>
  <si>
    <t>Kroměříž - Domovníci - preventisté</t>
  </si>
  <si>
    <t>MV-PK1-2019-00027</t>
  </si>
  <si>
    <t>Kroměříž- Rozšíření a digitalizace MKMS</t>
  </si>
  <si>
    <t>Obec Kroměříž celkem</t>
  </si>
  <si>
    <t>Obec Rožnov pod Radhoštěm</t>
  </si>
  <si>
    <t>MV-PK2-2019-00144</t>
  </si>
  <si>
    <t>Rožnov pod Radhoštěm - Domovník - preventista</t>
  </si>
  <si>
    <t>MV-PK2-2019-00145</t>
  </si>
  <si>
    <t>Rožnov pod Radhoštěm - forenzní značení jízdních kol a kompenzačních pomůcek</t>
  </si>
  <si>
    <t>Obec Rožnov pod Radhoštěm celkem</t>
  </si>
  <si>
    <t>Obec Uherské Hradiště</t>
  </si>
  <si>
    <t>MV-PK2-2019-00088</t>
  </si>
  <si>
    <t>Uherské Hradiště-Asistent prevence kriminality</t>
  </si>
  <si>
    <t>MV-PK1-2019-00024</t>
  </si>
  <si>
    <t>Uherské Hradiště-Rozšíření MKDS</t>
  </si>
  <si>
    <t>Obec Uherské Hradiště celkem</t>
  </si>
  <si>
    <t>Obec Valašské Meziříčí</t>
  </si>
  <si>
    <t>MV-PK2-2019-00032</t>
  </si>
  <si>
    <t>1. Valašské Meziříčí - Odborná přípravu strážníků městské policie a specialistů prevence – VII. etapa</t>
  </si>
  <si>
    <t>MV-PK2-2019-00035</t>
  </si>
  <si>
    <t>Valašské Meziříčí - Bezpečná lokalita</t>
  </si>
  <si>
    <t>Obec Valašské Meziříčí celkem</t>
  </si>
  <si>
    <t>Obec Vsetín</t>
  </si>
  <si>
    <t>MV-PK1-2019-00026</t>
  </si>
  <si>
    <t>Vsetín - modernizace MKDS 2019</t>
  </si>
  <si>
    <t>MV-PK2-2019-00087</t>
  </si>
  <si>
    <t>Vsetín - prevencí proti krádežím jízdních kol 2019</t>
  </si>
  <si>
    <t>Obec Vsetín celkem</t>
  </si>
  <si>
    <t>Kraj Zlínský celkem</t>
  </si>
  <si>
    <t>kraj celkem</t>
  </si>
  <si>
    <t>23 x APK - víceleté 2018 na r. 2019</t>
  </si>
  <si>
    <t>Kraj</t>
  </si>
  <si>
    <t>kraj</t>
  </si>
  <si>
    <t>Kraj celkem</t>
  </si>
  <si>
    <t>Kraj Hlavní město Praha</t>
  </si>
  <si>
    <t>Návrh dotace (včetně APK a D-P na 3 roky)</t>
  </si>
  <si>
    <t>Kraj Hlavní město Praha celkem</t>
  </si>
  <si>
    <t>NEINVESTICE celkem za ČR</t>
  </si>
  <si>
    <t>INVESTICE celkem za ČR</t>
  </si>
  <si>
    <t>Celkem za ČR</t>
  </si>
  <si>
    <t>Praha 19 celkem</t>
  </si>
  <si>
    <t>Obec České Budějovice</t>
  </si>
  <si>
    <t>České Budějovice - Asistent prevence kriminality 2018-2020</t>
  </si>
  <si>
    <t>Obec České Budějovice celkem</t>
  </si>
  <si>
    <t>Hodonín - Asistenti prevence kriminality 2018</t>
  </si>
  <si>
    <t>Tanvald – Pokračování asistentů prevence kriminality 2018-2020</t>
  </si>
  <si>
    <t>Obec Smržovka</t>
  </si>
  <si>
    <t>Smržovka - Asistent prevence kriminality 2018-20</t>
  </si>
  <si>
    <t>Obec Nové Město pod Smrkem</t>
  </si>
  <si>
    <t>MV-PK2-2018-00179</t>
  </si>
  <si>
    <t>Nové Město pod Smrkem - Asistenti prevence kriminality</t>
  </si>
  <si>
    <t>Obec Nové Město pod Smrkem celkem</t>
  </si>
  <si>
    <t>MV-PK2-2018-00127</t>
  </si>
  <si>
    <t>Jablonec nad Nisou - Asistent prevence kriminality</t>
  </si>
  <si>
    <t>MV-PK2-2018-00014</t>
  </si>
  <si>
    <t>MV-PK2-2018-00036</t>
  </si>
  <si>
    <t>Obec Harrachov</t>
  </si>
  <si>
    <t>MV-PK2-2018-00126</t>
  </si>
  <si>
    <t>Harrachov - Asistent prevence kriminality 2018 - 2020</t>
  </si>
  <si>
    <t>Obec Harrachov celkem</t>
  </si>
  <si>
    <t>Obec Frýdek-Místek</t>
  </si>
  <si>
    <t>MV-PK2-2018-00097</t>
  </si>
  <si>
    <t>Frýdek-Místek - Asistent prevence kriminality</t>
  </si>
  <si>
    <t>Obec Frýdek-Místek celkem</t>
  </si>
  <si>
    <t>MV-PK2-2018-00138</t>
  </si>
  <si>
    <t>Havířov - Asistent prevence kriminality 2018 - 2020</t>
  </si>
  <si>
    <t>MV-PK2-2018-00160</t>
  </si>
  <si>
    <t>Frenštát p.R. - Asistent prevence kriminality 2018-2020</t>
  </si>
  <si>
    <t>Obec Osoblaha</t>
  </si>
  <si>
    <t>MV-PK2-2018-00076</t>
  </si>
  <si>
    <t>Osoblaha - Asistenti prevence kriminality 2018 - 2020</t>
  </si>
  <si>
    <t>Obec Osoblaha celkem</t>
  </si>
  <si>
    <t>Obec Vrbno pod Pradědem</t>
  </si>
  <si>
    <t>MV-PK2-2018-00163</t>
  </si>
  <si>
    <t>Vrbno pod Pradědem - Asistenti prevence kriminality 2018-2020</t>
  </si>
  <si>
    <t>Obec Vrbno pod Pradědem celkem</t>
  </si>
  <si>
    <t>Obec Lipník nad Bečvou</t>
  </si>
  <si>
    <t>MV-PK2-2018-00106</t>
  </si>
  <si>
    <t>Lipník nad Bečvou - Asistent prevence kriminality</t>
  </si>
  <si>
    <t>Obec Lipník nad Bečvou celkem</t>
  </si>
  <si>
    <t>MV-PK2-2018-00016</t>
  </si>
  <si>
    <t>Hranice - asistenti prevence kriminality</t>
  </si>
  <si>
    <t>MV-PK2-2018-00024</t>
  </si>
  <si>
    <t>Přerov - asistent prevence kriminality 2018 - 2020</t>
  </si>
  <si>
    <t>MV-PK2-2018-00122</t>
  </si>
  <si>
    <t>Plzeň - Asistent prevence kriminality 2018 - 2020</t>
  </si>
  <si>
    <t>MV-PK2-2018-00152</t>
  </si>
  <si>
    <t>Bílina - Asistenti prevence kriminality 2018-2020</t>
  </si>
  <si>
    <t>Obec Dolní Poustevna</t>
  </si>
  <si>
    <t>MV-PK2-2018-00021</t>
  </si>
  <si>
    <t>Dolní Poustevna - Asistenti prevence kriminality</t>
  </si>
  <si>
    <t>Obec Dolní Poustevna celkem</t>
  </si>
  <si>
    <t>MV-PK2-2018-00079</t>
  </si>
  <si>
    <t>Krásná Lípa - asistent prevence kriminality</t>
  </si>
  <si>
    <t>Obec Mikulášovice</t>
  </si>
  <si>
    <t>MV-PK2-2018-00156</t>
  </si>
  <si>
    <t>Mikulášovice - Asistent prevence kriminality</t>
  </si>
  <si>
    <t>Obec Mikulášovice celkem</t>
  </si>
  <si>
    <t>MV-PK2-2018-00071</t>
  </si>
  <si>
    <t>Rumburk - Asistenti prevence kriminality 2018</t>
  </si>
  <si>
    <t>MV-PK2-2018-00136</t>
  </si>
  <si>
    <t>Šluknov - Asistent prevence kriminality</t>
  </si>
  <si>
    <t>MV-PK2-2018-00058</t>
  </si>
  <si>
    <t>Moravské Budějovice - Asistent prevence kriminality 2018-2020</t>
  </si>
  <si>
    <t>MV-PK2-2018-00070</t>
  </si>
  <si>
    <t>MV-PK2-2018-00017</t>
  </si>
  <si>
    <t>MV-PK2-2018-00018</t>
  </si>
  <si>
    <t>Hodonín - Domovník - preventista 2018</t>
  </si>
  <si>
    <t>MV-PK2-2018-00174</t>
  </si>
  <si>
    <t>Hrádek nad Nisou - domovník preventista 2018 - 2020</t>
  </si>
  <si>
    <t>MV-PK2-2018-00025</t>
  </si>
  <si>
    <t>Přerov - domovník - preventista 2018 - 2020</t>
  </si>
  <si>
    <t>dotace 2019</t>
  </si>
  <si>
    <t>MV-PK2-2018-00011</t>
  </si>
  <si>
    <t>Olomoucký kraj - Školení Asistentů prevence kriminality</t>
  </si>
  <si>
    <t>1x Vzdělávání APK krajem-víceleté 2018 na r. 2019</t>
  </si>
  <si>
    <t>26 x Celkem víceleté 2018 na r. 2019</t>
  </si>
  <si>
    <t>3x D-P-víceleté 2018 na r. 2019</t>
  </si>
  <si>
    <t>Krnov - vzdělávání aktérů prevence kriminality</t>
  </si>
  <si>
    <t>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</si>
</sst>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405]#,##0.00;\(#,##0.00\)"/>
  </numFmts>
  <fonts count="18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1"/>
      <color rgb="FF000000"/>
      <name val="Calibri"/>
      <family val="2"/>
      <scheme val="minor"/>
    </font>
    <font>
      <sz val="8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color rgb="FF0000FF"/>
      <name val="Arial"/>
      <family val="2"/>
      <charset val="238"/>
    </font>
    <font>
      <b/>
      <sz val="8"/>
      <color rgb="FF0000FF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1"/>
      <name val="Arial"/>
      <family val="2"/>
      <charset val="238"/>
    </font>
    <font>
      <sz val="18"/>
      <name val="Arial"/>
      <family val="2"/>
      <charset val="238"/>
    </font>
    <font>
      <b/>
      <sz val="18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FF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  <fill>
      <patternFill patternType="solid">
        <fgColor rgb="FFF0F0F0"/>
        <bgColor rgb="FFF0F0F0"/>
      </patternFill>
    </fill>
    <fill>
      <patternFill patternType="solid">
        <fgColor theme="0" tint="-0.14999847407452621"/>
        <bgColor rgb="FFF0F0F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0F0F0"/>
      </patternFill>
    </fill>
    <fill>
      <patternFill patternType="solid">
        <fgColor theme="0" tint="-0.249977111117893"/>
        <bgColor rgb="FFF0F0F0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99FFCC"/>
        <bgColor rgb="FFF0F0F0"/>
      </patternFill>
    </fill>
  </fills>
  <borders count="76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319">
    <xf numFmtId="0" fontId="1" fillId="0" borderId="0" xfId="0" applyFont="1" applyFill="1" applyBorder="1"/>
    <xf numFmtId="0" fontId="3" fillId="0" borderId="4" xfId="1" applyNumberFormat="1" applyFont="1" applyFill="1" applyBorder="1" applyAlignment="1">
      <alignment horizontal="center" vertical="top" wrapText="1" readingOrder="1"/>
    </xf>
    <xf numFmtId="0" fontId="3" fillId="0" borderId="3" xfId="1" applyNumberFormat="1" applyFont="1" applyFill="1" applyBorder="1" applyAlignment="1">
      <alignment horizontal="center" vertical="top" wrapText="1" readingOrder="1"/>
    </xf>
    <xf numFmtId="0" fontId="3" fillId="0" borderId="0" xfId="1" applyNumberFormat="1" applyFont="1" applyFill="1" applyBorder="1" applyAlignment="1">
      <alignment horizontal="left" vertical="top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3" fillId="0" borderId="12" xfId="1" applyNumberFormat="1" applyFont="1" applyFill="1" applyBorder="1" applyAlignment="1">
      <alignment horizontal="right" vertical="top" wrapText="1" readingOrder="1"/>
    </xf>
    <xf numFmtId="0" fontId="2" fillId="0" borderId="22" xfId="1" applyNumberFormat="1" applyFont="1" applyFill="1" applyBorder="1" applyAlignment="1">
      <alignment horizontal="right" vertical="center" wrapText="1" readingOrder="1"/>
    </xf>
    <xf numFmtId="0" fontId="3" fillId="0" borderId="14" xfId="1" applyNumberFormat="1" applyFont="1" applyFill="1" applyBorder="1" applyAlignment="1">
      <alignment horizontal="left" vertical="top" wrapText="1" readingOrder="1"/>
    </xf>
    <xf numFmtId="0" fontId="2" fillId="0" borderId="24" xfId="1" applyNumberFormat="1" applyFont="1" applyFill="1" applyBorder="1" applyAlignment="1">
      <alignment horizontal="right" vertical="center" wrapText="1" readingOrder="1"/>
    </xf>
    <xf numFmtId="0" fontId="3" fillId="0" borderId="26" xfId="1" applyNumberFormat="1" applyFont="1" applyFill="1" applyBorder="1" applyAlignment="1">
      <alignment horizontal="left" vertical="top" wrapText="1" readingOrder="1"/>
    </xf>
    <xf numFmtId="0" fontId="2" fillId="0" borderId="27" xfId="1" applyNumberFormat="1" applyFont="1" applyFill="1" applyBorder="1" applyAlignment="1">
      <alignment horizontal="right" vertical="center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top" wrapText="1" readingOrder="1"/>
    </xf>
    <xf numFmtId="0" fontId="3" fillId="0" borderId="14" xfId="1" applyNumberFormat="1" applyFont="1" applyFill="1" applyBorder="1" applyAlignment="1">
      <alignment horizontal="center" vertical="top" wrapText="1" readingOrder="1"/>
    </xf>
    <xf numFmtId="0" fontId="3" fillId="0" borderId="26" xfId="1" applyNumberFormat="1" applyFont="1" applyFill="1" applyBorder="1" applyAlignment="1">
      <alignment horizontal="center" vertical="top" wrapText="1" readingOrder="1"/>
    </xf>
    <xf numFmtId="0" fontId="3" fillId="0" borderId="5" xfId="1" applyNumberFormat="1" applyFont="1" applyFill="1" applyBorder="1" applyAlignment="1">
      <alignment horizontal="center" vertical="top" wrapText="1" readingOrder="1"/>
    </xf>
    <xf numFmtId="164" fontId="6" fillId="0" borderId="3" xfId="1" applyNumberFormat="1" applyFont="1" applyFill="1" applyBorder="1" applyAlignment="1">
      <alignment horizontal="right" vertical="top" wrapText="1" readingOrder="1"/>
    </xf>
    <xf numFmtId="164" fontId="6" fillId="0" borderId="5" xfId="1" applyNumberFormat="1" applyFont="1" applyFill="1" applyBorder="1" applyAlignment="1">
      <alignment horizontal="right" vertical="top" wrapText="1" readingOrder="1"/>
    </xf>
    <xf numFmtId="164" fontId="3" fillId="5" borderId="5" xfId="1" applyNumberFormat="1" applyFont="1" applyFill="1" applyBorder="1" applyAlignment="1">
      <alignment horizontal="right" vertical="top" wrapText="1" readingOrder="1"/>
    </xf>
    <xf numFmtId="164" fontId="3" fillId="6" borderId="30" xfId="1" applyNumberFormat="1" applyFont="1" applyFill="1" applyBorder="1" applyAlignment="1">
      <alignment horizontal="right" vertical="center" wrapText="1" readingOrder="1"/>
    </xf>
    <xf numFmtId="164" fontId="6" fillId="6" borderId="30" xfId="1" applyNumberFormat="1" applyFont="1" applyFill="1" applyBorder="1" applyAlignment="1">
      <alignment horizontal="right" vertical="center" wrapText="1" readingOrder="1"/>
    </xf>
    <xf numFmtId="4" fontId="6" fillId="6" borderId="30" xfId="1" applyNumberFormat="1" applyFont="1" applyFill="1" applyBorder="1" applyAlignment="1">
      <alignment horizontal="right" vertical="center" wrapText="1" readingOrder="1"/>
    </xf>
    <xf numFmtId="164" fontId="6" fillId="5" borderId="5" xfId="1" applyNumberFormat="1" applyFont="1" applyFill="1" applyBorder="1" applyAlignment="1">
      <alignment horizontal="right" vertical="top" wrapText="1" readingOrder="1"/>
    </xf>
    <xf numFmtId="164" fontId="6" fillId="5" borderId="3" xfId="1" applyNumberFormat="1" applyFont="1" applyFill="1" applyBorder="1" applyAlignment="1">
      <alignment horizontal="right" vertical="top" wrapText="1" readingOrder="1"/>
    </xf>
    <xf numFmtId="4" fontId="6" fillId="5" borderId="30" xfId="1" applyNumberFormat="1" applyFont="1" applyFill="1" applyBorder="1" applyAlignment="1">
      <alignment horizontal="right" vertical="top" wrapText="1" readingOrder="1"/>
    </xf>
    <xf numFmtId="4" fontId="6" fillId="5" borderId="30" xfId="1" applyNumberFormat="1" applyFont="1" applyFill="1" applyBorder="1" applyAlignment="1">
      <alignment horizontal="right" vertical="top" wrapText="1"/>
    </xf>
    <xf numFmtId="4" fontId="3" fillId="5" borderId="5" xfId="1" applyNumberFormat="1" applyFont="1" applyFill="1" applyBorder="1" applyAlignment="1">
      <alignment horizontal="right" vertical="top" wrapText="1" readingOrder="1"/>
    </xf>
    <xf numFmtId="4" fontId="6" fillId="5" borderId="5" xfId="1" applyNumberFormat="1" applyFont="1" applyFill="1" applyBorder="1" applyAlignment="1">
      <alignment horizontal="right" vertical="top" wrapText="1" readingOrder="1"/>
    </xf>
    <xf numFmtId="4" fontId="6" fillId="5" borderId="5" xfId="1" applyNumberFormat="1" applyFont="1" applyFill="1" applyBorder="1" applyAlignment="1">
      <alignment horizontal="right" vertical="top" wrapText="1"/>
    </xf>
    <xf numFmtId="4" fontId="6" fillId="5" borderId="25" xfId="1" applyNumberFormat="1" applyFont="1" applyFill="1" applyBorder="1" applyAlignment="1">
      <alignment horizontal="right" vertical="top" wrapText="1" readingOrder="1"/>
    </xf>
    <xf numFmtId="4" fontId="6" fillId="5" borderId="25" xfId="1" applyNumberFormat="1" applyFont="1" applyFill="1" applyBorder="1" applyAlignment="1">
      <alignment horizontal="right" vertical="top" wrapText="1"/>
    </xf>
    <xf numFmtId="4" fontId="3" fillId="5" borderId="25" xfId="1" applyNumberFormat="1" applyFont="1" applyFill="1" applyBorder="1" applyAlignment="1">
      <alignment horizontal="right" vertical="top" wrapText="1" readingOrder="1"/>
    </xf>
    <xf numFmtId="4" fontId="3" fillId="6" borderId="30" xfId="1" applyNumberFormat="1" applyFont="1" applyFill="1" applyBorder="1" applyAlignment="1">
      <alignment horizontal="right" vertical="center" wrapText="1" readingOrder="1"/>
    </xf>
    <xf numFmtId="164" fontId="3" fillId="5" borderId="3" xfId="1" applyNumberFormat="1" applyFont="1" applyFill="1" applyBorder="1" applyAlignment="1">
      <alignment horizontal="right" vertical="top" wrapText="1" readingOrder="1"/>
    </xf>
    <xf numFmtId="164" fontId="9" fillId="7" borderId="15" xfId="1" applyNumberFormat="1" applyFont="1" applyFill="1" applyBorder="1" applyAlignment="1">
      <alignment horizontal="right" vertical="center" wrapText="1" readingOrder="1"/>
    </xf>
    <xf numFmtId="164" fontId="8" fillId="6" borderId="3" xfId="1" applyNumberFormat="1" applyFont="1" applyFill="1" applyBorder="1" applyAlignment="1">
      <alignment horizontal="right" vertical="center" wrapText="1" readingOrder="1"/>
    </xf>
    <xf numFmtId="164" fontId="8" fillId="6" borderId="30" xfId="1" applyNumberFormat="1" applyFont="1" applyFill="1" applyBorder="1" applyAlignment="1">
      <alignment horizontal="right" vertical="center" wrapText="1" readingOrder="1"/>
    </xf>
    <xf numFmtId="164" fontId="8" fillId="6" borderId="1" xfId="1" applyNumberFormat="1" applyFont="1" applyFill="1" applyBorder="1" applyAlignment="1">
      <alignment horizontal="right" vertical="center" wrapText="1" readingOrder="1"/>
    </xf>
    <xf numFmtId="164" fontId="8" fillId="6" borderId="8" xfId="1" applyNumberFormat="1" applyFont="1" applyFill="1" applyBorder="1" applyAlignment="1">
      <alignment horizontal="right" vertical="center" wrapText="1" readingOrder="1"/>
    </xf>
    <xf numFmtId="164" fontId="8" fillId="5" borderId="3" xfId="1" applyNumberFormat="1" applyFont="1" applyFill="1" applyBorder="1" applyAlignment="1">
      <alignment horizontal="right" vertical="top" wrapText="1" readingOrder="1"/>
    </xf>
    <xf numFmtId="0" fontId="8" fillId="0" borderId="0" xfId="1" applyNumberFormat="1" applyFont="1" applyFill="1" applyBorder="1" applyAlignment="1">
      <alignment horizontal="left" vertical="top" wrapText="1" readingOrder="1"/>
    </xf>
    <xf numFmtId="164" fontId="6" fillId="5" borderId="58" xfId="1" applyNumberFormat="1" applyFont="1" applyFill="1" applyBorder="1" applyAlignment="1">
      <alignment horizontal="right" vertical="top" wrapText="1" readingOrder="1"/>
    </xf>
    <xf numFmtId="4" fontId="6" fillId="5" borderId="58" xfId="1" applyNumberFormat="1" applyFont="1" applyFill="1" applyBorder="1" applyAlignment="1">
      <alignment horizontal="right" vertical="top" wrapText="1"/>
    </xf>
    <xf numFmtId="0" fontId="3" fillId="0" borderId="0" xfId="1" applyNumberFormat="1" applyFont="1" applyFill="1" applyBorder="1" applyAlignment="1">
      <alignment horizontal="center" vertical="top" wrapText="1" readingOrder="1"/>
    </xf>
    <xf numFmtId="0" fontId="3" fillId="0" borderId="26" xfId="1" applyNumberFormat="1" applyFont="1" applyFill="1" applyBorder="1" applyAlignment="1">
      <alignment horizontal="center" vertical="top" wrapText="1" readingOrder="1"/>
    </xf>
    <xf numFmtId="0" fontId="3" fillId="0" borderId="14" xfId="1" applyNumberFormat="1" applyFont="1" applyFill="1" applyBorder="1" applyAlignment="1">
      <alignment horizontal="center" vertical="top" wrapText="1" readingOrder="1"/>
    </xf>
    <xf numFmtId="0" fontId="3" fillId="0" borderId="30" xfId="1" applyNumberFormat="1" applyFont="1" applyFill="1" applyBorder="1" applyAlignment="1">
      <alignment horizontal="left" vertical="top" wrapText="1" readingOrder="1"/>
    </xf>
    <xf numFmtId="164" fontId="6" fillId="5" borderId="30" xfId="1" applyNumberFormat="1" applyFont="1" applyFill="1" applyBorder="1" applyAlignment="1">
      <alignment horizontal="right" vertical="top" wrapText="1" readingOrder="1"/>
    </xf>
    <xf numFmtId="0" fontId="3" fillId="0" borderId="30" xfId="1" applyNumberFormat="1" applyFont="1" applyFill="1" applyBorder="1" applyAlignment="1">
      <alignment horizontal="center" vertical="top" wrapText="1" readingOrder="1"/>
    </xf>
    <xf numFmtId="0" fontId="3" fillId="0" borderId="30" xfId="1" applyNumberFormat="1" applyFont="1" applyFill="1" applyBorder="1" applyAlignment="1">
      <alignment horizontal="center" vertical="top" wrapText="1" readingOrder="1"/>
    </xf>
    <xf numFmtId="0" fontId="3" fillId="0" borderId="30" xfId="1" applyNumberFormat="1" applyFont="1" applyFill="1" applyBorder="1" applyAlignment="1">
      <alignment horizontal="right" vertical="top" wrapText="1" readingOrder="1"/>
    </xf>
    <xf numFmtId="164" fontId="3" fillId="5" borderId="30" xfId="1" applyNumberFormat="1" applyFont="1" applyFill="1" applyBorder="1" applyAlignment="1">
      <alignment horizontal="right" vertical="top" wrapText="1" readingOrder="1"/>
    </xf>
    <xf numFmtId="164" fontId="6" fillId="5" borderId="42" xfId="1" applyNumberFormat="1" applyFont="1" applyFill="1" applyBorder="1" applyAlignment="1">
      <alignment horizontal="right" vertical="top" wrapText="1" readingOrder="1"/>
    </xf>
    <xf numFmtId="164" fontId="3" fillId="5" borderId="42" xfId="1" applyNumberFormat="1" applyFont="1" applyFill="1" applyBorder="1" applyAlignment="1">
      <alignment horizontal="right" vertical="top" wrapText="1" readingOrder="1"/>
    </xf>
    <xf numFmtId="0" fontId="3" fillId="0" borderId="33" xfId="1" applyNumberFormat="1" applyFont="1" applyFill="1" applyBorder="1" applyAlignment="1">
      <alignment horizontal="center" vertical="top" wrapText="1" readingOrder="1"/>
    </xf>
    <xf numFmtId="164" fontId="9" fillId="7" borderId="16" xfId="1" applyNumberFormat="1" applyFont="1" applyFill="1" applyBorder="1" applyAlignment="1">
      <alignment horizontal="right" vertical="center" wrapText="1" readingOrder="1"/>
    </xf>
    <xf numFmtId="164" fontId="2" fillId="7" borderId="41" xfId="1" applyNumberFormat="1" applyFont="1" applyFill="1" applyBorder="1" applyAlignment="1">
      <alignment horizontal="right" vertical="center" wrapText="1" readingOrder="1"/>
    </xf>
    <xf numFmtId="164" fontId="7" fillId="2" borderId="54" xfId="1" applyNumberFormat="1" applyFont="1" applyFill="1" applyBorder="1" applyAlignment="1">
      <alignment horizontal="right" vertical="center" wrapText="1" readingOrder="1"/>
    </xf>
    <xf numFmtId="164" fontId="7" fillId="2" borderId="55" xfId="1" applyNumberFormat="1" applyFont="1" applyFill="1" applyBorder="1" applyAlignment="1">
      <alignment horizontal="right" vertical="center" wrapText="1" readingOrder="1"/>
    </xf>
    <xf numFmtId="164" fontId="7" fillId="2" borderId="34" xfId="1" applyNumberFormat="1" applyFont="1" applyFill="1" applyBorder="1" applyAlignment="1">
      <alignment horizontal="right" vertical="center" wrapText="1" readingOrder="1"/>
    </xf>
    <xf numFmtId="164" fontId="7" fillId="2" borderId="35" xfId="1" applyNumberFormat="1" applyFont="1" applyFill="1" applyBorder="1" applyAlignment="1">
      <alignment horizontal="right" vertical="center" wrapText="1" readingOrder="1"/>
    </xf>
    <xf numFmtId="164" fontId="10" fillId="2" borderId="30" xfId="1" applyNumberFormat="1" applyFont="1" applyFill="1" applyBorder="1" applyAlignment="1">
      <alignment horizontal="right" vertical="center" wrapText="1" readingOrder="1"/>
    </xf>
    <xf numFmtId="164" fontId="10" fillId="2" borderId="38" xfId="1" applyNumberFormat="1" applyFont="1" applyFill="1" applyBorder="1" applyAlignment="1">
      <alignment horizontal="right" vertical="center" wrapText="1" readingOrder="1"/>
    </xf>
    <xf numFmtId="164" fontId="10" fillId="2" borderId="45" xfId="1" applyNumberFormat="1" applyFont="1" applyFill="1" applyBorder="1" applyAlignment="1">
      <alignment horizontal="right" vertical="center" wrapText="1" readingOrder="1"/>
    </xf>
    <xf numFmtId="164" fontId="9" fillId="2" borderId="3" xfId="1" applyNumberFormat="1" applyFont="1" applyFill="1" applyBorder="1" applyAlignment="1">
      <alignment horizontal="right" vertical="center" wrapText="1" readingOrder="1"/>
    </xf>
    <xf numFmtId="164" fontId="9" fillId="2" borderId="39" xfId="1" applyNumberFormat="1" applyFont="1" applyFill="1" applyBorder="1" applyAlignment="1">
      <alignment horizontal="right" vertical="center" wrapText="1" readingOrder="1"/>
    </xf>
    <xf numFmtId="164" fontId="9" fillId="2" borderId="40" xfId="1" applyNumberFormat="1" applyFont="1" applyFill="1" applyBorder="1" applyAlignment="1">
      <alignment horizontal="right" vertical="center" wrapText="1" readingOrder="1"/>
    </xf>
    <xf numFmtId="164" fontId="2" fillId="7" borderId="30" xfId="1" applyNumberFormat="1" applyFont="1" applyFill="1" applyBorder="1" applyAlignment="1">
      <alignment horizontal="right" vertical="center" wrapText="1" readingOrder="1"/>
    </xf>
    <xf numFmtId="164" fontId="2" fillId="7" borderId="35" xfId="1" applyNumberFormat="1" applyFont="1" applyFill="1" applyBorder="1" applyAlignment="1">
      <alignment horizontal="right" vertical="center" wrapText="1" readingOrder="1"/>
    </xf>
    <xf numFmtId="164" fontId="2" fillId="7" borderId="36" xfId="1" applyNumberFormat="1" applyFont="1" applyFill="1" applyBorder="1" applyAlignment="1">
      <alignment horizontal="right" vertical="center" wrapText="1" readingOrder="1"/>
    </xf>
    <xf numFmtId="164" fontId="2" fillId="7" borderId="0" xfId="1" applyNumberFormat="1" applyFont="1" applyFill="1" applyBorder="1" applyAlignment="1">
      <alignment horizontal="right" vertical="center" wrapText="1" readingOrder="1"/>
    </xf>
    <xf numFmtId="164" fontId="2" fillId="7" borderId="22" xfId="1" applyNumberFormat="1" applyFont="1" applyFill="1" applyBorder="1" applyAlignment="1">
      <alignment horizontal="right" vertical="center" wrapText="1" readingOrder="1"/>
    </xf>
    <xf numFmtId="164" fontId="2" fillId="7" borderId="38" xfId="1" applyNumberFormat="1" applyFont="1" applyFill="1" applyBorder="1" applyAlignment="1">
      <alignment horizontal="right" vertical="center" wrapText="1" readingOrder="1"/>
    </xf>
    <xf numFmtId="164" fontId="2" fillId="7" borderId="40" xfId="1" applyNumberFormat="1" applyFont="1" applyFill="1" applyBorder="1" applyAlignment="1">
      <alignment horizontal="right" vertical="center" wrapText="1" readingOrder="1"/>
    </xf>
    <xf numFmtId="164" fontId="7" fillId="2" borderId="44" xfId="1" applyNumberFormat="1" applyFont="1" applyFill="1" applyBorder="1" applyAlignment="1">
      <alignment horizontal="right" vertical="center" wrapText="1" readingOrder="1"/>
    </xf>
    <xf numFmtId="164" fontId="11" fillId="2" borderId="30" xfId="1" applyNumberFormat="1" applyFont="1" applyFill="1" applyBorder="1" applyAlignment="1">
      <alignment horizontal="right" vertical="center" wrapText="1" readingOrder="1"/>
    </xf>
    <xf numFmtId="164" fontId="11" fillId="2" borderId="38" xfId="1" applyNumberFormat="1" applyFont="1" applyFill="1" applyBorder="1" applyAlignment="1">
      <alignment horizontal="right" vertical="center" wrapText="1" readingOrder="1"/>
    </xf>
    <xf numFmtId="164" fontId="11" fillId="2" borderId="45" xfId="1" applyNumberFormat="1" applyFont="1" applyFill="1" applyBorder="1" applyAlignment="1">
      <alignment horizontal="right" vertical="center" wrapText="1" readingOrder="1"/>
    </xf>
    <xf numFmtId="164" fontId="9" fillId="2" borderId="15" xfId="1" applyNumberFormat="1" applyFont="1" applyFill="1" applyBorder="1" applyAlignment="1">
      <alignment horizontal="right" vertical="center" wrapText="1" readingOrder="1"/>
    </xf>
    <xf numFmtId="164" fontId="9" fillId="2" borderId="16" xfId="1" applyNumberFormat="1" applyFont="1" applyFill="1" applyBorder="1" applyAlignment="1">
      <alignment horizontal="right" vertical="center" wrapText="1" readingOrder="1"/>
    </xf>
    <xf numFmtId="164" fontId="9" fillId="2" borderId="13" xfId="1" applyNumberFormat="1" applyFont="1" applyFill="1" applyBorder="1" applyAlignment="1">
      <alignment horizontal="right" vertical="center" wrapText="1" readingOrder="1"/>
    </xf>
    <xf numFmtId="164" fontId="6" fillId="6" borderId="42" xfId="1" applyNumberFormat="1" applyFont="1" applyFill="1" applyBorder="1" applyAlignment="1">
      <alignment horizontal="right" vertical="center" wrapText="1" readingOrder="1"/>
    </xf>
    <xf numFmtId="164" fontId="11" fillId="2" borderId="42" xfId="1" applyNumberFormat="1" applyFont="1" applyFill="1" applyBorder="1" applyAlignment="1">
      <alignment horizontal="right" vertical="center" wrapText="1" readingOrder="1"/>
    </xf>
    <xf numFmtId="164" fontId="2" fillId="2" borderId="3" xfId="1" applyNumberFormat="1" applyFont="1" applyFill="1" applyBorder="1" applyAlignment="1">
      <alignment horizontal="right" vertical="center" wrapText="1" readingOrder="1"/>
    </xf>
    <xf numFmtId="164" fontId="2" fillId="2" borderId="11" xfId="1" applyNumberFormat="1" applyFont="1" applyFill="1" applyBorder="1" applyAlignment="1">
      <alignment horizontal="right" vertical="center" wrapText="1" readingOrder="1"/>
    </xf>
    <xf numFmtId="164" fontId="9" fillId="4" borderId="39" xfId="1" applyNumberFormat="1" applyFont="1" applyFill="1" applyBorder="1" applyAlignment="1">
      <alignment horizontal="right" vertical="center" wrapText="1" readingOrder="1"/>
    </xf>
    <xf numFmtId="164" fontId="9" fillId="4" borderId="40" xfId="1" applyNumberFormat="1" applyFont="1" applyFill="1" applyBorder="1" applyAlignment="1">
      <alignment horizontal="right" vertical="center" wrapText="1" readingOrder="1"/>
    </xf>
    <xf numFmtId="4" fontId="6" fillId="5" borderId="30" xfId="1" applyNumberFormat="1" applyFont="1" applyFill="1" applyBorder="1" applyAlignment="1">
      <alignment horizontal="right" vertical="center" wrapText="1"/>
    </xf>
    <xf numFmtId="164" fontId="7" fillId="2" borderId="36" xfId="1" applyNumberFormat="1" applyFont="1" applyFill="1" applyBorder="1" applyAlignment="1">
      <alignment horizontal="right" vertical="center" wrapText="1" readingOrder="1"/>
    </xf>
    <xf numFmtId="164" fontId="9" fillId="2" borderId="41" xfId="1" applyNumberFormat="1" applyFont="1" applyFill="1" applyBorder="1" applyAlignment="1">
      <alignment horizontal="right" vertical="center" wrapText="1" readingOrder="1"/>
    </xf>
    <xf numFmtId="164" fontId="2" fillId="2" borderId="12" xfId="1" applyNumberFormat="1" applyFont="1" applyFill="1" applyBorder="1" applyAlignment="1">
      <alignment horizontal="right" vertical="center" wrapText="1" readingOrder="1"/>
    </xf>
    <xf numFmtId="164" fontId="7" fillId="7" borderId="54" xfId="1" applyNumberFormat="1" applyFont="1" applyFill="1" applyBorder="1" applyAlignment="1">
      <alignment horizontal="right" vertical="center" wrapText="1" readingOrder="1"/>
    </xf>
    <xf numFmtId="164" fontId="10" fillId="7" borderId="30" xfId="1" applyNumberFormat="1" applyFont="1" applyFill="1" applyBorder="1" applyAlignment="1">
      <alignment horizontal="right" vertical="center" wrapText="1" readingOrder="1"/>
    </xf>
    <xf numFmtId="164" fontId="5" fillId="9" borderId="5" xfId="1" applyNumberFormat="1" applyFont="1" applyFill="1" applyBorder="1" applyAlignment="1">
      <alignment horizontal="right" vertical="top" wrapText="1" readingOrder="1"/>
    </xf>
    <xf numFmtId="164" fontId="3" fillId="9" borderId="30" xfId="1" applyNumberFormat="1" applyFont="1" applyFill="1" applyBorder="1" applyAlignment="1">
      <alignment horizontal="right" vertical="top" wrapText="1" readingOrder="1"/>
    </xf>
    <xf numFmtId="4" fontId="3" fillId="5" borderId="30" xfId="1" applyNumberFormat="1" applyFont="1" applyFill="1" applyBorder="1" applyAlignment="1">
      <alignment horizontal="right" vertical="top" wrapText="1" readingOrder="1"/>
    </xf>
    <xf numFmtId="164" fontId="3" fillId="9" borderId="30" xfId="1" applyNumberFormat="1" applyFont="1" applyFill="1" applyBorder="1" applyAlignment="1">
      <alignment horizontal="right" vertical="center" wrapText="1" readingOrder="1"/>
    </xf>
    <xf numFmtId="164" fontId="6" fillId="5" borderId="30" xfId="1" applyNumberFormat="1" applyFont="1" applyFill="1" applyBorder="1" applyAlignment="1">
      <alignment horizontal="right" vertical="center" wrapText="1" readingOrder="1"/>
    </xf>
    <xf numFmtId="4" fontId="6" fillId="5" borderId="30" xfId="1" applyNumberFormat="1" applyFont="1" applyFill="1" applyBorder="1" applyAlignment="1">
      <alignment horizontal="right" vertical="center" wrapText="1" readingOrder="1"/>
    </xf>
    <xf numFmtId="164" fontId="3" fillId="5" borderId="5" xfId="1" applyNumberFormat="1" applyFont="1" applyFill="1" applyBorder="1" applyAlignment="1">
      <alignment horizontal="right" vertical="center" wrapText="1" readingOrder="1"/>
    </xf>
    <xf numFmtId="4" fontId="3" fillId="5" borderId="5" xfId="1" applyNumberFormat="1" applyFont="1" applyFill="1" applyBorder="1" applyAlignment="1">
      <alignment horizontal="right" vertical="center" wrapText="1" readingOrder="1"/>
    </xf>
    <xf numFmtId="164" fontId="6" fillId="5" borderId="5" xfId="1" applyNumberFormat="1" applyFont="1" applyFill="1" applyBorder="1" applyAlignment="1">
      <alignment horizontal="right" vertical="center" wrapText="1" readingOrder="1"/>
    </xf>
    <xf numFmtId="4" fontId="6" fillId="5" borderId="25" xfId="1" applyNumberFormat="1" applyFont="1" applyFill="1" applyBorder="1" applyAlignment="1">
      <alignment horizontal="right" vertical="center" wrapText="1" readingOrder="1"/>
    </xf>
    <xf numFmtId="4" fontId="6" fillId="5" borderId="25" xfId="1" applyNumberFormat="1" applyFont="1" applyFill="1" applyBorder="1" applyAlignment="1">
      <alignment horizontal="right" vertical="center" wrapText="1"/>
    </xf>
    <xf numFmtId="164" fontId="6" fillId="5" borderId="3" xfId="1" applyNumberFormat="1" applyFont="1" applyFill="1" applyBorder="1" applyAlignment="1">
      <alignment horizontal="right" vertical="center" wrapText="1" readingOrder="1"/>
    </xf>
    <xf numFmtId="164" fontId="3" fillId="0" borderId="5" xfId="1" applyNumberFormat="1" applyFont="1" applyFill="1" applyBorder="1" applyAlignment="1">
      <alignment horizontal="right" vertical="center" wrapText="1" readingOrder="1"/>
    </xf>
    <xf numFmtId="4" fontId="3" fillId="0" borderId="5" xfId="1" applyNumberFormat="1" applyFont="1" applyFill="1" applyBorder="1" applyAlignment="1">
      <alignment horizontal="right" vertical="center" wrapText="1" readingOrder="1"/>
    </xf>
    <xf numFmtId="4" fontId="3" fillId="0" borderId="25" xfId="1" applyNumberFormat="1" applyFont="1" applyFill="1" applyBorder="1" applyAlignment="1">
      <alignment horizontal="right" vertical="center" wrapText="1" readingOrder="1"/>
    </xf>
    <xf numFmtId="4" fontId="3" fillId="9" borderId="30" xfId="1" applyNumberFormat="1" applyFont="1" applyFill="1" applyBorder="1" applyAlignment="1">
      <alignment horizontal="right" vertical="top" wrapText="1" readingOrder="1"/>
    </xf>
    <xf numFmtId="4" fontId="3" fillId="9" borderId="30" xfId="1" applyNumberFormat="1" applyFont="1" applyFill="1" applyBorder="1" applyAlignment="1">
      <alignment horizontal="right" vertical="center" wrapText="1" readingOrder="1"/>
    </xf>
    <xf numFmtId="0" fontId="3" fillId="0" borderId="45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Fill="1" applyBorder="1" applyProtection="1">
      <protection locked="0"/>
    </xf>
    <xf numFmtId="0" fontId="2" fillId="0" borderId="49" xfId="1" applyNumberFormat="1" applyFont="1" applyFill="1" applyBorder="1" applyAlignment="1" applyProtection="1">
      <alignment horizontal="center" vertical="center" wrapText="1" readingOrder="1"/>
      <protection locked="0"/>
    </xf>
    <xf numFmtId="0" fontId="2" fillId="0" borderId="50" xfId="1" applyNumberFormat="1" applyFont="1" applyFill="1" applyBorder="1" applyAlignment="1" applyProtection="1">
      <alignment horizontal="center" vertical="center" wrapText="1" readingOrder="1"/>
      <protection locked="0"/>
    </xf>
    <xf numFmtId="0" fontId="2" fillId="0" borderId="52" xfId="1" applyNumberFormat="1" applyFont="1" applyFill="1" applyBorder="1" applyAlignment="1" applyProtection="1">
      <alignment horizontal="center" vertical="center" wrapText="1" readingOrder="1"/>
      <protection locked="0"/>
    </xf>
    <xf numFmtId="0" fontId="5" fillId="0" borderId="0" xfId="0" applyFont="1" applyFill="1" applyBorder="1"/>
    <xf numFmtId="0" fontId="5" fillId="0" borderId="0" xfId="0" applyFont="1" applyFill="1" applyBorder="1"/>
    <xf numFmtId="0" fontId="5" fillId="0" borderId="22" xfId="0" applyFont="1" applyFill="1" applyBorder="1"/>
    <xf numFmtId="0" fontId="5" fillId="9" borderId="33" xfId="1" applyNumberFormat="1" applyFont="1" applyFill="1" applyBorder="1" applyAlignment="1">
      <alignment horizontal="left" vertical="center" wrapText="1"/>
    </xf>
    <xf numFmtId="0" fontId="5" fillId="9" borderId="30" xfId="1" applyNumberFormat="1" applyFont="1" applyFill="1" applyBorder="1" applyAlignment="1">
      <alignment horizontal="left" vertical="center" wrapText="1"/>
    </xf>
    <xf numFmtId="0" fontId="5" fillId="9" borderId="38" xfId="1" applyNumberFormat="1" applyFont="1" applyFill="1" applyBorder="1" applyAlignment="1">
      <alignment horizontal="left" vertical="center" wrapText="1"/>
    </xf>
    <xf numFmtId="164" fontId="7" fillId="7" borderId="55" xfId="1" applyNumberFormat="1" applyFont="1" applyFill="1" applyBorder="1" applyAlignment="1">
      <alignment horizontal="right" vertical="center" wrapText="1" readingOrder="1"/>
    </xf>
    <xf numFmtId="164" fontId="7" fillId="7" borderId="26" xfId="1" applyNumberFormat="1" applyFont="1" applyFill="1" applyBorder="1" applyAlignment="1">
      <alignment horizontal="right" vertical="center" wrapText="1" readingOrder="1"/>
    </xf>
    <xf numFmtId="164" fontId="10" fillId="7" borderId="38" xfId="1" applyNumberFormat="1" applyFont="1" applyFill="1" applyBorder="1" applyAlignment="1">
      <alignment horizontal="right" vertical="center" wrapText="1" readingOrder="1"/>
    </xf>
    <xf numFmtId="164" fontId="10" fillId="7" borderId="33" xfId="1" applyNumberFormat="1" applyFont="1" applyFill="1" applyBorder="1" applyAlignment="1">
      <alignment horizontal="right" vertical="center" wrapText="1" readingOrder="1"/>
    </xf>
    <xf numFmtId="0" fontId="5" fillId="0" borderId="26" xfId="0" applyFont="1" applyFill="1" applyBorder="1"/>
    <xf numFmtId="0" fontId="5" fillId="0" borderId="14" xfId="0" applyFont="1" applyFill="1" applyBorder="1"/>
    <xf numFmtId="0" fontId="12" fillId="0" borderId="0" xfId="0" applyFont="1" applyFill="1" applyBorder="1" applyProtection="1">
      <protection locked="0"/>
    </xf>
    <xf numFmtId="4" fontId="3" fillId="9" borderId="43" xfId="0" applyNumberFormat="1" applyFont="1" applyFill="1" applyBorder="1" applyAlignment="1">
      <alignment horizontal="right" vertical="center"/>
    </xf>
    <xf numFmtId="4" fontId="3" fillId="5" borderId="3" xfId="1" applyNumberFormat="1" applyFont="1" applyFill="1" applyBorder="1" applyAlignment="1">
      <alignment horizontal="right" vertical="top" wrapText="1" readingOrder="1"/>
    </xf>
    <xf numFmtId="0" fontId="3" fillId="0" borderId="29" xfId="1" applyNumberFormat="1" applyFont="1" applyFill="1" applyBorder="1" applyAlignment="1">
      <alignment horizontal="right" vertical="top" wrapText="1" readingOrder="1"/>
    </xf>
    <xf numFmtId="0" fontId="3" fillId="9" borderId="30" xfId="0" applyFont="1" applyFill="1" applyBorder="1" applyAlignment="1">
      <alignment vertical="center"/>
    </xf>
    <xf numFmtId="164" fontId="8" fillId="3" borderId="30" xfId="1" applyNumberFormat="1" applyFont="1" applyFill="1" applyBorder="1" applyAlignment="1">
      <alignment horizontal="right" vertical="center" wrapText="1" readingOrder="1"/>
    </xf>
    <xf numFmtId="0" fontId="3" fillId="9" borderId="4" xfId="1" applyNumberFormat="1" applyFont="1" applyFill="1" applyBorder="1" applyAlignment="1">
      <alignment horizontal="center" vertical="top" wrapText="1" readingOrder="1"/>
    </xf>
    <xf numFmtId="0" fontId="3" fillId="9" borderId="3" xfId="1" applyNumberFormat="1" applyFont="1" applyFill="1" applyBorder="1" applyAlignment="1">
      <alignment horizontal="center" vertical="top" wrapText="1" readingOrder="1"/>
    </xf>
    <xf numFmtId="0" fontId="3" fillId="9" borderId="5" xfId="1" applyNumberFormat="1" applyFont="1" applyFill="1" applyBorder="1" applyAlignment="1">
      <alignment horizontal="center" vertical="top" wrapText="1" readingOrder="1"/>
    </xf>
    <xf numFmtId="0" fontId="3" fillId="9" borderId="12" xfId="1" applyNumberFormat="1" applyFont="1" applyFill="1" applyBorder="1" applyAlignment="1">
      <alignment horizontal="right" vertical="top" wrapText="1" readingOrder="1"/>
    </xf>
    <xf numFmtId="0" fontId="1" fillId="0" borderId="37" xfId="0" applyFont="1" applyFill="1" applyBorder="1"/>
    <xf numFmtId="0" fontId="3" fillId="9" borderId="30" xfId="1" applyNumberFormat="1" applyFont="1" applyFill="1" applyBorder="1" applyAlignment="1">
      <alignment horizontal="center" vertical="top" wrapText="1" readingOrder="1"/>
    </xf>
    <xf numFmtId="0" fontId="3" fillId="9" borderId="30" xfId="1" applyNumberFormat="1" applyFont="1" applyFill="1" applyBorder="1" applyAlignment="1">
      <alignment horizontal="center" vertical="top" wrapText="1" readingOrder="1"/>
    </xf>
    <xf numFmtId="0" fontId="3" fillId="9" borderId="38" xfId="1" applyNumberFormat="1" applyFont="1" applyFill="1" applyBorder="1" applyAlignment="1">
      <alignment horizontal="center" vertical="center" wrapText="1"/>
    </xf>
    <xf numFmtId="0" fontId="1" fillId="0" borderId="45" xfId="0" applyFont="1" applyFill="1" applyBorder="1"/>
    <xf numFmtId="164" fontId="6" fillId="6" borderId="35" xfId="1" applyNumberFormat="1" applyFont="1" applyFill="1" applyBorder="1" applyAlignment="1">
      <alignment horizontal="right" vertical="center" wrapText="1" readingOrder="1"/>
    </xf>
    <xf numFmtId="164" fontId="6" fillId="6" borderId="36" xfId="1" applyNumberFormat="1" applyFont="1" applyFill="1" applyBorder="1" applyAlignment="1">
      <alignment horizontal="right" vertical="center" wrapText="1" readingOrder="1"/>
    </xf>
    <xf numFmtId="164" fontId="9" fillId="4" borderId="41" xfId="1" applyNumberFormat="1" applyFont="1" applyFill="1" applyBorder="1" applyAlignment="1">
      <alignment horizontal="right" vertical="center" wrapText="1" readingOrder="1"/>
    </xf>
    <xf numFmtId="164" fontId="6" fillId="6" borderId="34" xfId="1" applyNumberFormat="1" applyFont="1" applyFill="1" applyBorder="1" applyAlignment="1">
      <alignment horizontal="right" vertical="center" wrapText="1" readingOrder="1"/>
    </xf>
    <xf numFmtId="164" fontId="7" fillId="2" borderId="26" xfId="1" applyNumberFormat="1" applyFont="1" applyFill="1" applyBorder="1" applyAlignment="1">
      <alignment horizontal="right" vertical="center" wrapText="1" readingOrder="1"/>
    </xf>
    <xf numFmtId="164" fontId="10" fillId="2" borderId="33" xfId="1" applyNumberFormat="1" applyFont="1" applyFill="1" applyBorder="1" applyAlignment="1">
      <alignment horizontal="right" vertical="center" wrapText="1" readingOrder="1"/>
    </xf>
    <xf numFmtId="164" fontId="9" fillId="2" borderId="14" xfId="1" applyNumberFormat="1" applyFont="1" applyFill="1" applyBorder="1" applyAlignment="1">
      <alignment horizontal="right" vertical="center" wrapText="1" readingOrder="1"/>
    </xf>
    <xf numFmtId="164" fontId="10" fillId="2" borderId="42" xfId="1" applyNumberFormat="1" applyFont="1" applyFill="1" applyBorder="1" applyAlignment="1">
      <alignment horizontal="right" vertical="center" wrapText="1" readingOrder="1"/>
    </xf>
    <xf numFmtId="0" fontId="3" fillId="0" borderId="35" xfId="1" applyNumberFormat="1" applyFont="1" applyFill="1" applyBorder="1" applyAlignment="1">
      <alignment horizontal="left" vertical="top" wrapText="1" readingOrder="1"/>
    </xf>
    <xf numFmtId="0" fontId="3" fillId="0" borderId="35" xfId="1" applyNumberFormat="1" applyFont="1" applyFill="1" applyBorder="1" applyAlignment="1">
      <alignment horizontal="center" vertical="top" wrapText="1" readingOrder="1"/>
    </xf>
    <xf numFmtId="0" fontId="2" fillId="0" borderId="36" xfId="1" applyNumberFormat="1" applyFont="1" applyFill="1" applyBorder="1" applyAlignment="1">
      <alignment horizontal="right" vertical="center" wrapText="1" readingOrder="1"/>
    </xf>
    <xf numFmtId="0" fontId="2" fillId="0" borderId="38" xfId="1" applyNumberFormat="1" applyFont="1" applyFill="1" applyBorder="1" applyAlignment="1">
      <alignment horizontal="right" vertical="center" wrapText="1" readingOrder="1"/>
    </xf>
    <xf numFmtId="0" fontId="3" fillId="0" borderId="40" xfId="1" applyNumberFormat="1" applyFont="1" applyFill="1" applyBorder="1" applyAlignment="1">
      <alignment horizontal="left" vertical="top" wrapText="1" readingOrder="1"/>
    </xf>
    <xf numFmtId="0" fontId="3" fillId="0" borderId="40" xfId="1" applyNumberFormat="1" applyFont="1" applyFill="1" applyBorder="1" applyAlignment="1">
      <alignment horizontal="center" vertical="top" wrapText="1" readingOrder="1"/>
    </xf>
    <xf numFmtId="0" fontId="2" fillId="0" borderId="41" xfId="1" applyNumberFormat="1" applyFont="1" applyFill="1" applyBorder="1" applyAlignment="1">
      <alignment horizontal="right" vertical="center" wrapText="1" readingOrder="1"/>
    </xf>
    <xf numFmtId="4" fontId="3" fillId="0" borderId="3" xfId="1" applyNumberFormat="1" applyFont="1" applyFill="1" applyBorder="1" applyAlignment="1">
      <alignment horizontal="right" vertical="center" wrapText="1" readingOrder="1"/>
    </xf>
    <xf numFmtId="4" fontId="3" fillId="0" borderId="30" xfId="1" applyNumberFormat="1" applyFont="1" applyFill="1" applyBorder="1" applyAlignment="1">
      <alignment horizontal="right" vertical="center" wrapText="1" readingOrder="1"/>
    </xf>
    <xf numFmtId="164" fontId="11" fillId="2" borderId="33" xfId="1" applyNumberFormat="1" applyFont="1" applyFill="1" applyBorder="1" applyAlignment="1">
      <alignment horizontal="right" vertical="center" wrapText="1" readingOrder="1"/>
    </xf>
    <xf numFmtId="4" fontId="6" fillId="5" borderId="67" xfId="1" applyNumberFormat="1" applyFont="1" applyFill="1" applyBorder="1" applyAlignment="1">
      <alignment horizontal="right" vertical="top" wrapText="1"/>
    </xf>
    <xf numFmtId="4" fontId="6" fillId="5" borderId="42" xfId="1" applyNumberFormat="1" applyFont="1" applyFill="1" applyBorder="1" applyAlignment="1">
      <alignment horizontal="right" vertical="top" wrapText="1" readingOrder="1"/>
    </xf>
    <xf numFmtId="4" fontId="6" fillId="5" borderId="8" xfId="1" applyNumberFormat="1" applyFont="1" applyFill="1" applyBorder="1" applyAlignment="1">
      <alignment horizontal="right" vertical="top" wrapText="1"/>
    </xf>
    <xf numFmtId="164" fontId="8" fillId="6" borderId="69" xfId="1" applyNumberFormat="1" applyFont="1" applyFill="1" applyBorder="1" applyAlignment="1">
      <alignment horizontal="right" vertical="center" wrapText="1" readingOrder="1"/>
    </xf>
    <xf numFmtId="164" fontId="7" fillId="2" borderId="70" xfId="1" applyNumberFormat="1" applyFont="1" applyFill="1" applyBorder="1" applyAlignment="1">
      <alignment horizontal="right" vertical="center" wrapText="1" readingOrder="1"/>
    </xf>
    <xf numFmtId="164" fontId="9" fillId="2" borderId="71" xfId="1" applyNumberFormat="1" applyFont="1" applyFill="1" applyBorder="1" applyAlignment="1">
      <alignment horizontal="right" vertical="center" wrapText="1" readingOrder="1"/>
    </xf>
    <xf numFmtId="164" fontId="3" fillId="9" borderId="8" xfId="1" applyNumberFormat="1" applyFont="1" applyFill="1" applyBorder="1" applyAlignment="1">
      <alignment horizontal="right" vertical="top" wrapText="1" readingOrder="1"/>
    </xf>
    <xf numFmtId="4" fontId="3" fillId="6" borderId="8" xfId="1" applyNumberFormat="1" applyFont="1" applyFill="1" applyBorder="1" applyAlignment="1">
      <alignment horizontal="right" vertical="center" wrapText="1" readingOrder="1"/>
    </xf>
    <xf numFmtId="4" fontId="6" fillId="5" borderId="8" xfId="1" applyNumberFormat="1" applyFont="1" applyFill="1" applyBorder="1" applyAlignment="1">
      <alignment horizontal="right" vertical="center" wrapText="1"/>
    </xf>
    <xf numFmtId="164" fontId="8" fillId="3" borderId="8" xfId="1" applyNumberFormat="1" applyFont="1" applyFill="1" applyBorder="1" applyAlignment="1">
      <alignment horizontal="right" vertical="center" wrapText="1" readingOrder="1"/>
    </xf>
    <xf numFmtId="164" fontId="11" fillId="2" borderId="37" xfId="1" applyNumberFormat="1" applyFont="1" applyFill="1" applyBorder="1" applyAlignment="1">
      <alignment horizontal="right" vertical="center" wrapText="1" readingOrder="1"/>
    </xf>
    <xf numFmtId="0" fontId="15" fillId="7" borderId="23" xfId="1" applyNumberFormat="1" applyFont="1" applyFill="1" applyBorder="1" applyAlignment="1">
      <alignment horizontal="right" vertical="center" wrapText="1" readingOrder="1"/>
    </xf>
    <xf numFmtId="0" fontId="16" fillId="8" borderId="0" xfId="1" applyNumberFormat="1" applyFont="1" applyFill="1" applyBorder="1" applyAlignment="1">
      <alignment vertical="top" wrapText="1"/>
    </xf>
    <xf numFmtId="0" fontId="9" fillId="0" borderId="23" xfId="1" applyNumberFormat="1" applyFont="1" applyFill="1" applyBorder="1" applyAlignment="1">
      <alignment horizontal="right" vertical="center" wrapText="1" readingOrder="1"/>
    </xf>
    <xf numFmtId="0" fontId="9" fillId="0" borderId="0" xfId="1" applyNumberFormat="1" applyFont="1" applyFill="1" applyBorder="1" applyAlignment="1">
      <alignment vertical="top" wrapText="1"/>
    </xf>
    <xf numFmtId="164" fontId="9" fillId="2" borderId="0" xfId="1" applyNumberFormat="1" applyFont="1" applyFill="1" applyBorder="1" applyAlignment="1">
      <alignment horizontal="right" vertical="center" wrapText="1" readingOrder="1"/>
    </xf>
    <xf numFmtId="164" fontId="9" fillId="7" borderId="14" xfId="1" applyNumberFormat="1" applyFont="1" applyFill="1" applyBorder="1" applyAlignment="1">
      <alignment horizontal="right" vertical="center" wrapText="1" readingOrder="1"/>
    </xf>
    <xf numFmtId="4" fontId="10" fillId="0" borderId="51" xfId="0" applyNumberFormat="1" applyFont="1" applyFill="1" applyBorder="1" applyAlignment="1" applyProtection="1">
      <alignment horizontal="center" vertical="center" wrapText="1"/>
      <protection locked="0"/>
    </xf>
    <xf numFmtId="4" fontId="8" fillId="6" borderId="8" xfId="1" applyNumberFormat="1" applyFont="1" applyFill="1" applyBorder="1" applyAlignment="1">
      <alignment horizontal="right" vertical="center" wrapText="1" readingOrder="1"/>
    </xf>
    <xf numFmtId="4" fontId="6" fillId="6" borderId="35" xfId="1" applyNumberFormat="1" applyFont="1" applyFill="1" applyBorder="1" applyAlignment="1">
      <alignment horizontal="right" vertical="center" wrapText="1" readingOrder="1"/>
    </xf>
    <xf numFmtId="4" fontId="2" fillId="2" borderId="66" xfId="1" applyNumberFormat="1" applyFont="1" applyFill="1" applyBorder="1" applyAlignment="1">
      <alignment horizontal="right" vertical="center" wrapText="1" readingOrder="1"/>
    </xf>
    <xf numFmtId="4" fontId="9" fillId="4" borderId="40" xfId="1" applyNumberFormat="1" applyFont="1" applyFill="1" applyBorder="1" applyAlignment="1">
      <alignment horizontal="right" vertical="center" wrapText="1" readingOrder="1"/>
    </xf>
    <xf numFmtId="4" fontId="8" fillId="6" borderId="30" xfId="1" applyNumberFormat="1" applyFont="1" applyFill="1" applyBorder="1" applyAlignment="1">
      <alignment horizontal="right" vertical="center" wrapText="1" readingOrder="1"/>
    </xf>
    <xf numFmtId="4" fontId="7" fillId="2" borderId="35" xfId="1" applyNumberFormat="1" applyFont="1" applyFill="1" applyBorder="1" applyAlignment="1">
      <alignment horizontal="right" vertical="center" wrapText="1" readingOrder="1"/>
    </xf>
    <xf numFmtId="4" fontId="10" fillId="2" borderId="30" xfId="1" applyNumberFormat="1" applyFont="1" applyFill="1" applyBorder="1" applyAlignment="1">
      <alignment horizontal="right" vertical="center" wrapText="1" readingOrder="1"/>
    </xf>
    <xf numFmtId="4" fontId="9" fillId="2" borderId="40" xfId="1" applyNumberFormat="1" applyFont="1" applyFill="1" applyBorder="1" applyAlignment="1">
      <alignment horizontal="right" vertical="center" wrapText="1" readingOrder="1"/>
    </xf>
    <xf numFmtId="4" fontId="8" fillId="6" borderId="3" xfId="1" applyNumberFormat="1" applyFont="1" applyFill="1" applyBorder="1" applyAlignment="1">
      <alignment horizontal="right" vertical="center" wrapText="1" readingOrder="1"/>
    </xf>
    <xf numFmtId="4" fontId="8" fillId="6" borderId="59" xfId="1" applyNumberFormat="1" applyFont="1" applyFill="1" applyBorder="1" applyAlignment="1">
      <alignment horizontal="right" vertical="center" wrapText="1" readingOrder="1"/>
    </xf>
    <xf numFmtId="4" fontId="7" fillId="2" borderId="60" xfId="1" applyNumberFormat="1" applyFont="1" applyFill="1" applyBorder="1" applyAlignment="1">
      <alignment horizontal="right" vertical="center" wrapText="1" readingOrder="1"/>
    </xf>
    <xf numFmtId="4" fontId="11" fillId="2" borderId="30" xfId="1" applyNumberFormat="1" applyFont="1" applyFill="1" applyBorder="1" applyAlignment="1">
      <alignment horizontal="right" vertical="center" wrapText="1" readingOrder="1"/>
    </xf>
    <xf numFmtId="4" fontId="9" fillId="2" borderId="61" xfId="1" applyNumberFormat="1" applyFont="1" applyFill="1" applyBorder="1" applyAlignment="1">
      <alignment horizontal="right" vertical="center" wrapText="1" readingOrder="1"/>
    </xf>
    <xf numFmtId="4" fontId="7" fillId="2" borderId="56" xfId="1" applyNumberFormat="1" applyFont="1" applyFill="1" applyBorder="1" applyAlignment="1">
      <alignment horizontal="right" vertical="center" wrapText="1" readingOrder="1"/>
    </xf>
    <xf numFmtId="4" fontId="8" fillId="3" borderId="30" xfId="1" applyNumberFormat="1" applyFont="1" applyFill="1" applyBorder="1" applyAlignment="1">
      <alignment horizontal="right" vertical="center" wrapText="1" readingOrder="1"/>
    </xf>
    <xf numFmtId="4" fontId="8" fillId="6" borderId="62" xfId="1" applyNumberFormat="1" applyFont="1" applyFill="1" applyBorder="1" applyAlignment="1">
      <alignment horizontal="right" vertical="center" wrapText="1" readingOrder="1"/>
    </xf>
    <xf numFmtId="4" fontId="8" fillId="6" borderId="68" xfId="1" applyNumberFormat="1" applyFont="1" applyFill="1" applyBorder="1" applyAlignment="1">
      <alignment horizontal="right" vertical="center" wrapText="1" readingOrder="1"/>
    </xf>
    <xf numFmtId="4" fontId="3" fillId="9" borderId="8" xfId="1" applyNumberFormat="1" applyFont="1" applyFill="1" applyBorder="1" applyAlignment="1">
      <alignment horizontal="right" vertical="top" wrapText="1" readingOrder="1"/>
    </xf>
    <xf numFmtId="4" fontId="8" fillId="6" borderId="57" xfId="1" applyNumberFormat="1" applyFont="1" applyFill="1" applyBorder="1" applyAlignment="1">
      <alignment horizontal="right" vertical="center" wrapText="1" readingOrder="1"/>
    </xf>
    <xf numFmtId="4" fontId="8" fillId="3" borderId="8" xfId="1" applyNumberFormat="1" applyFont="1" applyFill="1" applyBorder="1" applyAlignment="1">
      <alignment horizontal="right" vertical="center" wrapText="1" readingOrder="1"/>
    </xf>
    <xf numFmtId="4" fontId="8" fillId="6" borderId="73" xfId="1" applyNumberFormat="1" applyFont="1" applyFill="1" applyBorder="1" applyAlignment="1">
      <alignment horizontal="right" vertical="center" wrapText="1" readingOrder="1"/>
    </xf>
    <xf numFmtId="4" fontId="2" fillId="7" borderId="35" xfId="1" applyNumberFormat="1" applyFont="1" applyFill="1" applyBorder="1" applyAlignment="1">
      <alignment horizontal="right" vertical="center" wrapText="1" readingOrder="1"/>
    </xf>
    <xf numFmtId="4" fontId="2" fillId="7" borderId="0" xfId="1" applyNumberFormat="1" applyFont="1" applyFill="1" applyBorder="1" applyAlignment="1">
      <alignment horizontal="right" vertical="center" wrapText="1" readingOrder="1"/>
    </xf>
    <xf numFmtId="4" fontId="2" fillId="7" borderId="30" xfId="1" applyNumberFormat="1" applyFont="1" applyFill="1" applyBorder="1" applyAlignment="1">
      <alignment horizontal="right" vertical="center" wrapText="1" readingOrder="1"/>
    </xf>
    <xf numFmtId="4" fontId="2" fillId="7" borderId="40" xfId="1" applyNumberFormat="1" applyFont="1" applyFill="1" applyBorder="1" applyAlignment="1">
      <alignment horizontal="right" vertical="center" wrapText="1" readingOrder="1"/>
    </xf>
    <xf numFmtId="4" fontId="7" fillId="7" borderId="60" xfId="1" applyNumberFormat="1" applyFont="1" applyFill="1" applyBorder="1" applyAlignment="1">
      <alignment horizontal="right" vertical="center" wrapText="1" readingOrder="1"/>
    </xf>
    <xf numFmtId="4" fontId="10" fillId="7" borderId="30" xfId="1" applyNumberFormat="1" applyFont="1" applyFill="1" applyBorder="1" applyAlignment="1">
      <alignment horizontal="right" vertical="center" wrapText="1" readingOrder="1"/>
    </xf>
    <xf numFmtId="4" fontId="9" fillId="7" borderId="61" xfId="1" applyNumberFormat="1" applyFont="1" applyFill="1" applyBorder="1" applyAlignment="1">
      <alignment horizontal="right" vertical="center" wrapText="1" readingOrder="1"/>
    </xf>
    <xf numFmtId="4" fontId="5" fillId="0" borderId="0" xfId="0" applyNumberFormat="1" applyFont="1" applyFill="1" applyBorder="1" applyAlignment="1">
      <alignment horizontal="right"/>
    </xf>
    <xf numFmtId="4" fontId="9" fillId="2" borderId="74" xfId="1" applyNumberFormat="1" applyFont="1" applyFill="1" applyBorder="1" applyAlignment="1">
      <alignment horizontal="right" vertical="center" wrapText="1" readingOrder="1"/>
    </xf>
    <xf numFmtId="164" fontId="2" fillId="7" borderId="8" xfId="1" applyNumberFormat="1" applyFont="1" applyFill="1" applyBorder="1" applyAlignment="1">
      <alignment horizontal="right" vertical="center" wrapText="1" readingOrder="1"/>
    </xf>
    <xf numFmtId="4" fontId="2" fillId="7" borderId="8" xfId="1" applyNumberFormat="1" applyFont="1" applyFill="1" applyBorder="1" applyAlignment="1">
      <alignment horizontal="right" vertical="center" wrapText="1" readingOrder="1"/>
    </xf>
    <xf numFmtId="164" fontId="2" fillId="7" borderId="70" xfId="1" applyNumberFormat="1" applyFont="1" applyFill="1" applyBorder="1" applyAlignment="1">
      <alignment horizontal="right" vertical="center" wrapText="1" readingOrder="1"/>
    </xf>
    <xf numFmtId="164" fontId="2" fillId="7" borderId="33" xfId="1" applyNumberFormat="1" applyFont="1" applyFill="1" applyBorder="1" applyAlignment="1">
      <alignment horizontal="right" vertical="center" wrapText="1" readingOrder="1"/>
    </xf>
    <xf numFmtId="164" fontId="2" fillId="7" borderId="53" xfId="1" applyNumberFormat="1" applyFont="1" applyFill="1" applyBorder="1" applyAlignment="1">
      <alignment horizontal="right" vertical="center" wrapText="1" readingOrder="1"/>
    </xf>
    <xf numFmtId="164" fontId="2" fillId="7" borderId="71" xfId="1" applyNumberFormat="1" applyFont="1" applyFill="1" applyBorder="1" applyAlignment="1">
      <alignment horizontal="right" vertical="center" wrapText="1" readingOrder="1"/>
    </xf>
    <xf numFmtId="164" fontId="2" fillId="7" borderId="75" xfId="1" applyNumberFormat="1" applyFont="1" applyFill="1" applyBorder="1" applyAlignment="1">
      <alignment horizontal="right" vertical="center" wrapText="1" readingOrder="1"/>
    </xf>
    <xf numFmtId="164" fontId="6" fillId="0" borderId="30" xfId="1" applyNumberFormat="1" applyFont="1" applyFill="1" applyBorder="1" applyAlignment="1">
      <alignment horizontal="right" vertical="top" wrapText="1" readingOrder="1"/>
    </xf>
    <xf numFmtId="164" fontId="5" fillId="6" borderId="30" xfId="1" applyNumberFormat="1" applyFont="1" applyFill="1" applyBorder="1" applyAlignment="1">
      <alignment horizontal="right" vertical="center" wrapText="1" readingOrder="1"/>
    </xf>
    <xf numFmtId="4" fontId="5" fillId="6" borderId="30" xfId="1" applyNumberFormat="1" applyFont="1" applyFill="1" applyBorder="1" applyAlignment="1">
      <alignment horizontal="right" vertical="center" wrapText="1" readingOrder="1"/>
    </xf>
    <xf numFmtId="164" fontId="7" fillId="6" borderId="30" xfId="1" applyNumberFormat="1" applyFont="1" applyFill="1" applyBorder="1" applyAlignment="1">
      <alignment horizontal="right" vertical="center" wrapText="1" readingOrder="1"/>
    </xf>
    <xf numFmtId="4" fontId="7" fillId="6" borderId="30" xfId="1" applyNumberFormat="1" applyFont="1" applyFill="1" applyBorder="1" applyAlignment="1">
      <alignment horizontal="right" vertical="center" wrapText="1" readingOrder="1"/>
    </xf>
    <xf numFmtId="4" fontId="5" fillId="5" borderId="5" xfId="1" applyNumberFormat="1" applyFont="1" applyFill="1" applyBorder="1" applyAlignment="1">
      <alignment horizontal="right" vertical="top" wrapText="1" readingOrder="1"/>
    </xf>
    <xf numFmtId="164" fontId="5" fillId="5" borderId="5" xfId="1" applyNumberFormat="1" applyFont="1" applyFill="1" applyBorder="1" applyAlignment="1">
      <alignment horizontal="right" vertical="top" wrapText="1" readingOrder="1"/>
    </xf>
    <xf numFmtId="4" fontId="5" fillId="6" borderId="8" xfId="1" applyNumberFormat="1" applyFont="1" applyFill="1" applyBorder="1" applyAlignment="1">
      <alignment horizontal="right" vertical="center" wrapText="1" readingOrder="1"/>
    </xf>
    <xf numFmtId="4" fontId="5" fillId="0" borderId="30" xfId="1" applyNumberFormat="1" applyFont="1" applyFill="1" applyBorder="1" applyAlignment="1">
      <alignment horizontal="right" vertical="center" wrapText="1" readingOrder="1"/>
    </xf>
    <xf numFmtId="4" fontId="6" fillId="0" borderId="30" xfId="1" applyNumberFormat="1" applyFont="1" applyFill="1" applyBorder="1" applyAlignment="1">
      <alignment horizontal="right" vertical="center" wrapText="1" readingOrder="1"/>
    </xf>
    <xf numFmtId="0" fontId="5" fillId="0" borderId="30" xfId="1" applyNumberFormat="1" applyFont="1" applyFill="1" applyBorder="1" applyAlignment="1">
      <alignment horizontal="center" vertical="top" wrapText="1" readingOrder="1"/>
    </xf>
    <xf numFmtId="0" fontId="3" fillId="9" borderId="30" xfId="1" applyNumberFormat="1" applyFont="1" applyFill="1" applyBorder="1" applyAlignment="1">
      <alignment horizontal="left" vertical="top" wrapText="1" readingOrder="1"/>
    </xf>
    <xf numFmtId="0" fontId="3" fillId="9" borderId="30" xfId="1" applyNumberFormat="1" applyFont="1" applyFill="1" applyBorder="1" applyAlignment="1">
      <alignment horizontal="center" vertical="top" wrapText="1" readingOrder="1"/>
    </xf>
    <xf numFmtId="0" fontId="3" fillId="9" borderId="45" xfId="1" applyNumberFormat="1" applyFont="1" applyFill="1" applyBorder="1" applyAlignment="1">
      <alignment horizontal="left" vertical="top" wrapText="1" readingOrder="1"/>
    </xf>
    <xf numFmtId="0" fontId="15" fillId="7" borderId="37" xfId="1" applyNumberFormat="1" applyFont="1" applyFill="1" applyBorder="1" applyAlignment="1">
      <alignment horizontal="right" vertical="center" wrapText="1" readingOrder="1"/>
    </xf>
    <xf numFmtId="0" fontId="15" fillId="7" borderId="32" xfId="1" applyNumberFormat="1" applyFont="1" applyFill="1" applyBorder="1" applyAlignment="1">
      <alignment horizontal="right" vertical="center" wrapText="1" readingOrder="1"/>
    </xf>
    <xf numFmtId="0" fontId="15" fillId="7" borderId="33" xfId="1" applyNumberFormat="1" applyFont="1" applyFill="1" applyBorder="1" applyAlignment="1">
      <alignment horizontal="right" vertical="center" wrapText="1" readingOrder="1"/>
    </xf>
    <xf numFmtId="0" fontId="2" fillId="3" borderId="20" xfId="1" applyNumberFormat="1" applyFont="1" applyFill="1" applyBorder="1" applyAlignment="1">
      <alignment horizontal="left" vertical="center" wrapText="1" readingOrder="1"/>
    </xf>
    <xf numFmtId="0" fontId="5" fillId="0" borderId="2" xfId="1" applyNumberFormat="1" applyFont="1" applyFill="1" applyBorder="1" applyAlignment="1">
      <alignment vertical="top" wrapText="1"/>
    </xf>
    <xf numFmtId="0" fontId="5" fillId="0" borderId="4" xfId="1" applyNumberFormat="1" applyFont="1" applyFill="1" applyBorder="1" applyAlignment="1">
      <alignment vertical="top" wrapText="1"/>
    </xf>
    <xf numFmtId="0" fontId="5" fillId="0" borderId="21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vertical="top" wrapText="1"/>
    </xf>
    <xf numFmtId="0" fontId="3" fillId="0" borderId="11" xfId="1" applyNumberFormat="1" applyFont="1" applyFill="1" applyBorder="1" applyAlignment="1">
      <alignment horizontal="left" vertical="top" wrapText="1" readingOrder="1"/>
    </xf>
    <xf numFmtId="0" fontId="3" fillId="0" borderId="5" xfId="1" applyNumberFormat="1" applyFont="1" applyFill="1" applyBorder="1" applyAlignment="1">
      <alignment horizontal="left" vertical="top" wrapText="1" readingOrder="1"/>
    </xf>
    <xf numFmtId="0" fontId="5" fillId="0" borderId="6" xfId="1" applyNumberFormat="1" applyFont="1" applyFill="1" applyBorder="1" applyAlignment="1">
      <alignment vertical="top" wrapText="1"/>
    </xf>
    <xf numFmtId="0" fontId="3" fillId="0" borderId="5" xfId="1" applyNumberFormat="1" applyFont="1" applyFill="1" applyBorder="1" applyAlignment="1">
      <alignment horizontal="center" vertical="top" wrapText="1" readingOrder="1"/>
    </xf>
    <xf numFmtId="0" fontId="8" fillId="0" borderId="11" xfId="1" applyNumberFormat="1" applyFont="1" applyFill="1" applyBorder="1" applyAlignment="1">
      <alignment horizontal="right" vertical="center" wrapText="1" readingOrder="1"/>
    </xf>
    <xf numFmtId="0" fontId="8" fillId="0" borderId="4" xfId="1" applyNumberFormat="1" applyFont="1" applyFill="1" applyBorder="1" applyAlignment="1">
      <alignment vertical="top" wrapText="1"/>
    </xf>
    <xf numFmtId="0" fontId="3" fillId="0" borderId="0" xfId="1" applyNumberFormat="1" applyFont="1" applyFill="1" applyBorder="1" applyAlignment="1">
      <alignment horizontal="center" vertical="top" wrapText="1" readingOrder="1"/>
    </xf>
    <xf numFmtId="0" fontId="5" fillId="0" borderId="0" xfId="0" applyFont="1" applyFill="1" applyBorder="1"/>
    <xf numFmtId="0" fontId="8" fillId="0" borderId="47" xfId="1" applyNumberFormat="1" applyFont="1" applyFill="1" applyBorder="1" applyAlignment="1">
      <alignment horizontal="right" vertical="center" wrapText="1" readingOrder="1"/>
    </xf>
    <xf numFmtId="0" fontId="8" fillId="0" borderId="46" xfId="1" applyNumberFormat="1" applyFont="1" applyFill="1" applyBorder="1" applyAlignment="1">
      <alignment horizontal="right" vertical="center" wrapText="1" readingOrder="1"/>
    </xf>
    <xf numFmtId="0" fontId="8" fillId="0" borderId="53" xfId="1" applyNumberFormat="1" applyFont="1" applyFill="1" applyBorder="1" applyAlignment="1">
      <alignment horizontal="right" vertical="center" wrapText="1" readingOrder="1"/>
    </xf>
    <xf numFmtId="0" fontId="2" fillId="0" borderId="11" xfId="1" applyNumberFormat="1" applyFont="1" applyFill="1" applyBorder="1" applyAlignment="1">
      <alignment horizontal="right" vertical="center" wrapText="1" readingOrder="1"/>
    </xf>
    <xf numFmtId="0" fontId="10" fillId="0" borderId="4" xfId="1" applyNumberFormat="1" applyFont="1" applyFill="1" applyBorder="1" applyAlignment="1">
      <alignment vertical="top" wrapText="1"/>
    </xf>
    <xf numFmtId="0" fontId="9" fillId="0" borderId="13" xfId="1" applyNumberFormat="1" applyFont="1" applyFill="1" applyBorder="1" applyAlignment="1">
      <alignment horizontal="right" vertical="center" wrapText="1" readingOrder="1"/>
    </xf>
    <xf numFmtId="0" fontId="9" fillId="0" borderId="14" xfId="1" applyNumberFormat="1" applyFont="1" applyFill="1" applyBorder="1" applyAlignment="1">
      <alignment vertical="top" wrapText="1"/>
    </xf>
    <xf numFmtId="0" fontId="3" fillId="0" borderId="14" xfId="1" applyNumberFormat="1" applyFont="1" applyFill="1" applyBorder="1" applyAlignment="1">
      <alignment horizontal="center" vertical="top" wrapText="1" readingOrder="1"/>
    </xf>
    <xf numFmtId="0" fontId="5" fillId="0" borderId="14" xfId="0" applyFont="1" applyFill="1" applyBorder="1"/>
    <xf numFmtId="0" fontId="2" fillId="2" borderId="19" xfId="1" applyNumberFormat="1" applyFont="1" applyFill="1" applyBorder="1" applyAlignment="1">
      <alignment horizontal="left" vertical="center" wrapText="1" readingOrder="1"/>
    </xf>
    <xf numFmtId="0" fontId="5" fillId="0" borderId="10" xfId="1" applyNumberFormat="1" applyFont="1" applyFill="1" applyBorder="1" applyAlignment="1">
      <alignment vertical="top" wrapText="1"/>
    </xf>
    <xf numFmtId="0" fontId="5" fillId="0" borderId="29" xfId="1" applyNumberFormat="1" applyFont="1" applyFill="1" applyBorder="1" applyAlignment="1">
      <alignment vertical="top" wrapText="1"/>
    </xf>
    <xf numFmtId="0" fontId="5" fillId="0" borderId="7" xfId="1" applyNumberFormat="1" applyFont="1" applyFill="1" applyBorder="1" applyAlignment="1">
      <alignment vertical="top" wrapText="1"/>
    </xf>
    <xf numFmtId="0" fontId="13" fillId="0" borderId="17" xfId="1" applyNumberFormat="1" applyFont="1" applyFill="1" applyBorder="1" applyAlignment="1" applyProtection="1">
      <alignment horizontal="center" vertical="center" wrapText="1" readingOrder="1"/>
      <protection locked="0"/>
    </xf>
    <xf numFmtId="0" fontId="12" fillId="0" borderId="7" xfId="1" applyNumberFormat="1" applyFont="1" applyFill="1" applyBorder="1" applyAlignment="1" applyProtection="1">
      <alignment vertical="top" wrapText="1"/>
      <protection locked="0"/>
    </xf>
    <xf numFmtId="0" fontId="12" fillId="0" borderId="18" xfId="1" applyNumberFormat="1" applyFont="1" applyFill="1" applyBorder="1" applyAlignment="1" applyProtection="1">
      <alignment vertical="top" wrapText="1"/>
      <protection locked="0"/>
    </xf>
    <xf numFmtId="0" fontId="2" fillId="0" borderId="48" xfId="1" applyNumberFormat="1" applyFont="1" applyFill="1" applyBorder="1" applyAlignment="1" applyProtection="1">
      <alignment horizontal="center" vertical="center" wrapText="1" readingOrder="1"/>
      <protection locked="0"/>
    </xf>
    <xf numFmtId="0" fontId="5" fillId="0" borderId="49" xfId="1" applyNumberFormat="1" applyFont="1" applyFill="1" applyBorder="1" applyAlignment="1" applyProtection="1">
      <alignment vertical="top" wrapText="1"/>
      <protection locked="0"/>
    </xf>
    <xf numFmtId="0" fontId="2" fillId="0" borderId="49" xfId="1" applyNumberFormat="1" applyFont="1" applyFill="1" applyBorder="1" applyAlignment="1" applyProtection="1">
      <alignment horizontal="center" vertical="center" wrapText="1" readingOrder="1"/>
      <protection locked="0"/>
    </xf>
    <xf numFmtId="0" fontId="15" fillId="7" borderId="39" xfId="1" applyNumberFormat="1" applyFont="1" applyFill="1" applyBorder="1" applyAlignment="1">
      <alignment horizontal="right" vertical="center" wrapText="1" readingOrder="1"/>
    </xf>
    <xf numFmtId="0" fontId="15" fillId="7" borderId="40" xfId="1" applyNumberFormat="1" applyFont="1" applyFill="1" applyBorder="1" applyAlignment="1">
      <alignment horizontal="right" vertical="center" wrapText="1" readingOrder="1"/>
    </xf>
    <xf numFmtId="0" fontId="7" fillId="0" borderId="9" xfId="1" applyNumberFormat="1" applyFont="1" applyFill="1" applyBorder="1" applyAlignment="1">
      <alignment horizontal="right" vertical="center" wrapText="1" readingOrder="1"/>
    </xf>
    <xf numFmtId="0" fontId="7" fillId="0" borderId="10" xfId="1" applyNumberFormat="1" applyFont="1" applyFill="1" applyBorder="1" applyAlignment="1">
      <alignment vertical="top" wrapText="1"/>
    </xf>
    <xf numFmtId="0" fontId="3" fillId="0" borderId="26" xfId="1" applyNumberFormat="1" applyFont="1" applyFill="1" applyBorder="1" applyAlignment="1">
      <alignment horizontal="center" vertical="top" wrapText="1" readingOrder="1"/>
    </xf>
    <xf numFmtId="0" fontId="5" fillId="0" borderId="26" xfId="0" applyFont="1" applyFill="1" applyBorder="1"/>
    <xf numFmtId="0" fontId="2" fillId="2" borderId="28" xfId="1" applyNumberFormat="1" applyFont="1" applyFill="1" applyBorder="1" applyAlignment="1">
      <alignment horizontal="left" vertical="center" wrapText="1" readingOrder="1"/>
    </xf>
    <xf numFmtId="0" fontId="3" fillId="0" borderId="30" xfId="1" applyNumberFormat="1" applyFont="1" applyFill="1" applyBorder="1" applyAlignment="1">
      <alignment horizontal="center" vertical="top" wrapText="1" readingOrder="1"/>
    </xf>
    <xf numFmtId="0" fontId="5" fillId="0" borderId="30" xfId="0" applyFont="1" applyFill="1" applyBorder="1"/>
    <xf numFmtId="0" fontId="3" fillId="0" borderId="40" xfId="1" applyNumberFormat="1" applyFont="1" applyFill="1" applyBorder="1" applyAlignment="1">
      <alignment horizontal="center" vertical="top" wrapText="1" readingOrder="1"/>
    </xf>
    <xf numFmtId="0" fontId="5" fillId="0" borderId="40" xfId="0" applyFont="1" applyFill="1" applyBorder="1"/>
    <xf numFmtId="0" fontId="8" fillId="0" borderId="23" xfId="1" applyNumberFormat="1" applyFont="1" applyFill="1" applyBorder="1" applyAlignment="1">
      <alignment horizontal="right" vertical="center" wrapText="1" readingOrder="1"/>
    </xf>
    <xf numFmtId="0" fontId="8" fillId="0" borderId="0" xfId="1" applyNumberFormat="1" applyFont="1" applyFill="1" applyBorder="1" applyAlignment="1">
      <alignment vertical="top" wrapText="1"/>
    </xf>
    <xf numFmtId="0" fontId="3" fillId="0" borderId="35" xfId="1" applyNumberFormat="1" applyFont="1" applyFill="1" applyBorder="1" applyAlignment="1">
      <alignment horizontal="center" vertical="top" wrapText="1" readingOrder="1"/>
    </xf>
    <xf numFmtId="0" fontId="5" fillId="0" borderId="35" xfId="0" applyFont="1" applyFill="1" applyBorder="1"/>
    <xf numFmtId="0" fontId="2" fillId="3" borderId="64" xfId="1" applyNumberFormat="1" applyFont="1" applyFill="1" applyBorder="1" applyAlignment="1">
      <alignment horizontal="left" vertical="center" wrapText="1" readingOrder="1"/>
    </xf>
    <xf numFmtId="0" fontId="5" fillId="0" borderId="63" xfId="1" applyNumberFormat="1" applyFont="1" applyFill="1" applyBorder="1" applyAlignment="1">
      <alignment vertical="top" wrapText="1"/>
    </xf>
    <xf numFmtId="0" fontId="8" fillId="0" borderId="13" xfId="1" applyNumberFormat="1" applyFont="1" applyFill="1" applyBorder="1" applyAlignment="1">
      <alignment horizontal="right" vertical="center" wrapText="1" readingOrder="1"/>
    </xf>
    <xf numFmtId="0" fontId="8" fillId="0" borderId="14" xfId="1" applyNumberFormat="1" applyFont="1" applyFill="1" applyBorder="1" applyAlignment="1">
      <alignment vertical="top" wrapText="1"/>
    </xf>
    <xf numFmtId="0" fontId="2" fillId="3" borderId="45" xfId="1" applyNumberFormat="1" applyFont="1" applyFill="1" applyBorder="1" applyAlignment="1">
      <alignment horizontal="left" vertical="center" wrapText="1" readingOrder="1"/>
    </xf>
    <xf numFmtId="0" fontId="2" fillId="3" borderId="30" xfId="1" applyNumberFormat="1" applyFont="1" applyFill="1" applyBorder="1" applyAlignment="1">
      <alignment horizontal="left" vertical="center" wrapText="1" readingOrder="1"/>
    </xf>
    <xf numFmtId="0" fontId="2" fillId="3" borderId="38" xfId="1" applyNumberFormat="1" applyFont="1" applyFill="1" applyBorder="1" applyAlignment="1">
      <alignment horizontal="left" vertical="center" wrapText="1" readingOrder="1"/>
    </xf>
    <xf numFmtId="0" fontId="8" fillId="0" borderId="45" xfId="1" applyNumberFormat="1" applyFont="1" applyFill="1" applyBorder="1" applyAlignment="1">
      <alignment horizontal="right" vertical="center" wrapText="1" readingOrder="1"/>
    </xf>
    <xf numFmtId="0" fontId="8" fillId="0" borderId="30" xfId="1" applyNumberFormat="1" applyFont="1" applyFill="1" applyBorder="1" applyAlignment="1">
      <alignment horizontal="right" vertical="center" wrapText="1" readingOrder="1"/>
    </xf>
    <xf numFmtId="0" fontId="3" fillId="0" borderId="42" xfId="1" applyNumberFormat="1" applyFont="1" applyFill="1" applyBorder="1" applyAlignment="1">
      <alignment horizontal="center" vertical="top" wrapText="1" readingOrder="1"/>
    </xf>
    <xf numFmtId="0" fontId="3" fillId="0" borderId="32" xfId="1" applyNumberFormat="1" applyFont="1" applyFill="1" applyBorder="1" applyAlignment="1">
      <alignment horizontal="center" vertical="top" wrapText="1" readingOrder="1"/>
    </xf>
    <xf numFmtId="0" fontId="3" fillId="0" borderId="65" xfId="1" applyNumberFormat="1" applyFont="1" applyFill="1" applyBorder="1" applyAlignment="1">
      <alignment horizontal="center" vertical="top" wrapText="1" readingOrder="1"/>
    </xf>
    <xf numFmtId="0" fontId="3" fillId="9" borderId="5" xfId="1" applyNumberFormat="1" applyFont="1" applyFill="1" applyBorder="1" applyAlignment="1">
      <alignment horizontal="center" vertical="top" wrapText="1" readingOrder="1"/>
    </xf>
    <xf numFmtId="0" fontId="5" fillId="9" borderId="6" xfId="1" applyNumberFormat="1" applyFont="1" applyFill="1" applyBorder="1" applyAlignment="1">
      <alignment vertical="top" wrapText="1"/>
    </xf>
    <xf numFmtId="0" fontId="5" fillId="0" borderId="30" xfId="1" applyNumberFormat="1" applyFont="1" applyFill="1" applyBorder="1" applyAlignment="1">
      <alignment vertical="top" wrapText="1"/>
    </xf>
    <xf numFmtId="0" fontId="3" fillId="9" borderId="30" xfId="1" applyNumberFormat="1" applyFont="1" applyFill="1" applyBorder="1" applyAlignment="1">
      <alignment horizontal="left" vertical="center" wrapText="1" readingOrder="1"/>
    </xf>
    <xf numFmtId="0" fontId="3" fillId="9" borderId="42" xfId="0" applyFont="1" applyFill="1" applyBorder="1" applyAlignment="1">
      <alignment horizontal="center" vertical="center"/>
    </xf>
    <xf numFmtId="0" fontId="3" fillId="9" borderId="33" xfId="0" applyFont="1" applyFill="1" applyBorder="1" applyAlignment="1">
      <alignment horizontal="center" vertical="center"/>
    </xf>
    <xf numFmtId="0" fontId="2" fillId="3" borderId="31" xfId="1" applyNumberFormat="1" applyFont="1" applyFill="1" applyBorder="1" applyAlignment="1">
      <alignment horizontal="left" vertical="center" wrapText="1" readingOrder="1"/>
    </xf>
    <xf numFmtId="0" fontId="3" fillId="0" borderId="47" xfId="1" applyNumberFormat="1" applyFont="1" applyFill="1" applyBorder="1" applyAlignment="1">
      <alignment horizontal="center" vertical="top" wrapText="1" readingOrder="1"/>
    </xf>
    <xf numFmtId="0" fontId="3" fillId="0" borderId="46" xfId="1" applyNumberFormat="1" applyFont="1" applyFill="1" applyBorder="1" applyAlignment="1">
      <alignment horizontal="center" vertical="top" wrapText="1" readingOrder="1"/>
    </xf>
    <xf numFmtId="0" fontId="3" fillId="0" borderId="72" xfId="1" applyNumberFormat="1" applyFont="1" applyFill="1" applyBorder="1" applyAlignment="1">
      <alignment horizontal="center" vertical="top" wrapText="1" readingOrder="1"/>
    </xf>
    <xf numFmtId="0" fontId="16" fillId="8" borderId="34" xfId="1" applyNumberFormat="1" applyFont="1" applyFill="1" applyBorder="1" applyAlignment="1">
      <alignment horizontal="right" vertical="center" wrapText="1" readingOrder="1"/>
    </xf>
    <xf numFmtId="0" fontId="16" fillId="8" borderId="35" xfId="1" applyNumberFormat="1" applyFont="1" applyFill="1" applyBorder="1" applyAlignment="1">
      <alignment horizontal="right" vertical="center" wrapText="1" readingOrder="1"/>
    </xf>
    <xf numFmtId="0" fontId="14" fillId="7" borderId="9" xfId="1" applyNumberFormat="1" applyFont="1" applyFill="1" applyBorder="1" applyAlignment="1">
      <alignment horizontal="right" vertical="center" wrapText="1" readingOrder="1"/>
    </xf>
    <xf numFmtId="0" fontId="14" fillId="8" borderId="10" xfId="1" applyNumberFormat="1" applyFont="1" applyFill="1" applyBorder="1" applyAlignment="1">
      <alignment vertical="top" wrapText="1"/>
    </xf>
    <xf numFmtId="0" fontId="15" fillId="7" borderId="11" xfId="1" applyNumberFormat="1" applyFont="1" applyFill="1" applyBorder="1" applyAlignment="1">
      <alignment horizontal="right" vertical="center" wrapText="1" readingOrder="1"/>
    </xf>
    <xf numFmtId="0" fontId="16" fillId="8" borderId="4" xfId="1" applyNumberFormat="1" applyFont="1" applyFill="1" applyBorder="1" applyAlignment="1">
      <alignment vertical="top" wrapText="1"/>
    </xf>
    <xf numFmtId="0" fontId="17" fillId="7" borderId="13" xfId="1" applyNumberFormat="1" applyFont="1" applyFill="1" applyBorder="1" applyAlignment="1">
      <alignment horizontal="right" vertical="center" wrapText="1" readingOrder="1"/>
    </xf>
    <xf numFmtId="0" fontId="17" fillId="8" borderId="14" xfId="1" applyNumberFormat="1" applyFont="1" applyFill="1" applyBorder="1" applyAlignment="1">
      <alignment vertical="top" wrapText="1"/>
    </xf>
    <xf numFmtId="0" fontId="5" fillId="0" borderId="31" xfId="1" applyNumberFormat="1" applyFont="1" applyFill="1" applyBorder="1" applyAlignment="1">
      <alignment vertical="top" wrapText="1"/>
    </xf>
    <xf numFmtId="0" fontId="3" fillId="0" borderId="30" xfId="1" applyNumberFormat="1" applyFont="1" applyFill="1" applyBorder="1" applyAlignment="1">
      <alignment horizontal="left" vertical="top" wrapText="1" readingOrder="1"/>
    </xf>
    <xf numFmtId="0" fontId="3" fillId="9" borderId="5" xfId="1" applyNumberFormat="1" applyFont="1" applyFill="1" applyBorder="1" applyAlignment="1">
      <alignment horizontal="left" vertical="top" wrapText="1" readingOrder="1"/>
    </xf>
    <xf numFmtId="0" fontId="2" fillId="10" borderId="45" xfId="1" applyNumberFormat="1" applyFont="1" applyFill="1" applyBorder="1" applyAlignment="1">
      <alignment horizontal="left" vertical="center" wrapText="1" readingOrder="1"/>
    </xf>
    <xf numFmtId="0" fontId="2" fillId="10" borderId="30" xfId="1" applyNumberFormat="1" applyFont="1" applyFill="1" applyBorder="1" applyAlignment="1">
      <alignment horizontal="left" vertical="center" wrapText="1" readingOrder="1"/>
    </xf>
    <xf numFmtId="0" fontId="5" fillId="9" borderId="42" xfId="1" applyNumberFormat="1" applyFont="1" applyFill="1" applyBorder="1" applyAlignment="1">
      <alignment horizontal="left" vertical="center" wrapText="1"/>
    </xf>
    <xf numFmtId="0" fontId="5" fillId="9" borderId="32" xfId="1" applyNumberFormat="1" applyFont="1" applyFill="1" applyBorder="1" applyAlignment="1">
      <alignment horizontal="left" vertical="center" wrapText="1"/>
    </xf>
    <xf numFmtId="0" fontId="5" fillId="9" borderId="42" xfId="1" applyNumberFormat="1" applyFont="1" applyFill="1" applyBorder="1" applyAlignment="1">
      <alignment horizontal="center" vertical="center" wrapText="1"/>
    </xf>
    <xf numFmtId="0" fontId="5" fillId="9" borderId="33" xfId="1" applyNumberFormat="1" applyFont="1" applyFill="1" applyBorder="1" applyAlignment="1">
      <alignment horizontal="center" vertical="center" wrapText="1"/>
    </xf>
  </cellXfs>
  <cellStyles count="2">
    <cellStyle name="Normal" xfId="1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CDCDC"/>
      <rgbColor rgb="00F0F0F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1"/>
  <sheetViews>
    <sheetView showGridLines="0" tabSelected="1" zoomScale="85" zoomScaleNormal="85" workbookViewId="0">
      <pane ySplit="2" topLeftCell="A3" activePane="bottomLeft" state="frozen"/>
      <selection pane="bottomLeft" activeCell="R1" sqref="R1:R1048576"/>
    </sheetView>
  </sheetViews>
  <sheetFormatPr defaultRowHeight="11.25" x14ac:dyDescent="0.2"/>
  <cols>
    <col min="1" max="1" width="0.28515625" style="116" customWidth="1"/>
    <col min="2" max="2" width="1.7109375" style="116" customWidth="1"/>
    <col min="3" max="3" width="15.140625" style="116" customWidth="1"/>
    <col min="4" max="4" width="19.5703125" style="116" customWidth="1"/>
    <col min="5" max="5" width="29" style="116" customWidth="1"/>
    <col min="6" max="6" width="15.140625" style="116" customWidth="1"/>
    <col min="7" max="7" width="16.7109375" style="116" bestFit="1" customWidth="1"/>
    <col min="8" max="8" width="15.7109375" style="116" customWidth="1"/>
    <col min="9" max="9" width="20" style="207" bestFit="1" customWidth="1"/>
    <col min="10" max="10" width="9.5703125" style="116" customWidth="1"/>
    <col min="11" max="13" width="8.85546875" style="116" customWidth="1"/>
    <col min="14" max="14" width="2" style="116" customWidth="1"/>
    <col min="15" max="15" width="6.85546875" style="116" customWidth="1"/>
    <col min="16" max="16" width="8.85546875" style="116" customWidth="1"/>
    <col min="17" max="17" width="0" style="116" hidden="1" customWidth="1"/>
    <col min="18" max="16384" width="9.140625" style="116"/>
  </cols>
  <sheetData>
    <row r="1" spans="1:16" s="128" customFormat="1" ht="37.5" customHeight="1" thickBot="1" x14ac:dyDescent="0.4">
      <c r="B1" s="259" t="s">
        <v>0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1"/>
    </row>
    <row r="2" spans="1:16" s="112" customFormat="1" ht="34.5" thickBot="1" x14ac:dyDescent="0.25">
      <c r="B2" s="262" t="s">
        <v>1</v>
      </c>
      <c r="C2" s="263"/>
      <c r="D2" s="264" t="s">
        <v>2</v>
      </c>
      <c r="E2" s="263"/>
      <c r="F2" s="113" t="s">
        <v>3</v>
      </c>
      <c r="G2" s="113" t="s">
        <v>4</v>
      </c>
      <c r="H2" s="114" t="s">
        <v>639</v>
      </c>
      <c r="I2" s="178" t="s">
        <v>716</v>
      </c>
      <c r="J2" s="113" t="s">
        <v>5</v>
      </c>
      <c r="K2" s="113" t="s">
        <v>6</v>
      </c>
      <c r="L2" s="113" t="s">
        <v>7</v>
      </c>
      <c r="M2" s="113" t="s">
        <v>8</v>
      </c>
      <c r="N2" s="264" t="s">
        <v>9</v>
      </c>
      <c r="O2" s="263"/>
      <c r="P2" s="115" t="s">
        <v>10</v>
      </c>
    </row>
    <row r="3" spans="1:16" ht="18.600000000000001" customHeight="1" x14ac:dyDescent="0.2">
      <c r="B3" s="271" t="s">
        <v>638</v>
      </c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57"/>
    </row>
    <row r="4" spans="1:16" ht="17.100000000000001" customHeight="1" x14ac:dyDescent="0.2">
      <c r="B4" s="233" t="s">
        <v>11</v>
      </c>
      <c r="C4" s="234"/>
      <c r="D4" s="234"/>
      <c r="E4" s="234"/>
      <c r="F4" s="234"/>
      <c r="G4" s="234"/>
      <c r="H4" s="258"/>
      <c r="I4" s="258"/>
      <c r="J4" s="234"/>
      <c r="K4" s="234"/>
      <c r="L4" s="234"/>
      <c r="M4" s="234"/>
      <c r="N4" s="234"/>
      <c r="O4" s="234"/>
      <c r="P4" s="236"/>
    </row>
    <row r="5" spans="1:16" x14ac:dyDescent="0.2">
      <c r="B5" s="238" t="s">
        <v>12</v>
      </c>
      <c r="C5" s="235"/>
      <c r="D5" s="239" t="s">
        <v>13</v>
      </c>
      <c r="E5" s="240"/>
      <c r="F5" s="17">
        <v>349000</v>
      </c>
      <c r="G5" s="16">
        <v>314000</v>
      </c>
      <c r="H5" s="216">
        <v>314000</v>
      </c>
      <c r="I5" s="216">
        <v>314000</v>
      </c>
      <c r="J5" s="1">
        <v>66</v>
      </c>
      <c r="K5" s="2">
        <v>45</v>
      </c>
      <c r="L5" s="15">
        <v>9</v>
      </c>
      <c r="M5" s="15">
        <v>9</v>
      </c>
      <c r="N5" s="241">
        <v>0</v>
      </c>
      <c r="O5" s="240"/>
      <c r="P5" s="5">
        <v>0</v>
      </c>
    </row>
    <row r="6" spans="1:16" ht="12" thickBot="1" x14ac:dyDescent="0.25">
      <c r="B6" s="246" t="s">
        <v>644</v>
      </c>
      <c r="C6" s="247"/>
      <c r="D6" s="247"/>
      <c r="E6" s="248"/>
      <c r="F6" s="38">
        <f>F5</f>
        <v>349000</v>
      </c>
      <c r="G6" s="38">
        <f t="shared" ref="G6:I6" si="0">G5</f>
        <v>314000</v>
      </c>
      <c r="H6" s="38">
        <f t="shared" si="0"/>
        <v>314000</v>
      </c>
      <c r="I6" s="179">
        <f t="shared" si="0"/>
        <v>314000</v>
      </c>
      <c r="J6" s="12"/>
      <c r="K6" s="12"/>
      <c r="L6" s="12"/>
      <c r="M6" s="12"/>
      <c r="O6" s="4"/>
      <c r="P6" s="118"/>
    </row>
    <row r="7" spans="1:16" x14ac:dyDescent="0.2">
      <c r="B7" s="267" t="s">
        <v>23</v>
      </c>
      <c r="C7" s="268"/>
      <c r="D7" s="268"/>
      <c r="E7" s="268"/>
      <c r="F7" s="143">
        <f>F5</f>
        <v>349000</v>
      </c>
      <c r="G7" s="144">
        <f t="shared" ref="G7:I7" si="1">G5</f>
        <v>314000</v>
      </c>
      <c r="H7" s="146">
        <f t="shared" si="1"/>
        <v>314000</v>
      </c>
      <c r="I7" s="180">
        <f t="shared" si="1"/>
        <v>314000</v>
      </c>
      <c r="J7" s="9" t="s">
        <v>14</v>
      </c>
      <c r="K7" s="44" t="s">
        <v>14</v>
      </c>
      <c r="L7" s="44" t="s">
        <v>14</v>
      </c>
      <c r="M7" s="44" t="s">
        <v>14</v>
      </c>
      <c r="N7" s="269" t="s">
        <v>14</v>
      </c>
      <c r="O7" s="270"/>
      <c r="P7" s="10" t="s">
        <v>14</v>
      </c>
    </row>
    <row r="8" spans="1:16" x14ac:dyDescent="0.2">
      <c r="A8" s="116">
        <v>0</v>
      </c>
      <c r="B8" s="249" t="s">
        <v>24</v>
      </c>
      <c r="C8" s="250"/>
      <c r="D8" s="250"/>
      <c r="E8" s="250"/>
      <c r="F8" s="83">
        <v>0</v>
      </c>
      <c r="G8" s="90">
        <v>0</v>
      </c>
      <c r="H8" s="84">
        <v>0</v>
      </c>
      <c r="I8" s="181">
        <v>0</v>
      </c>
      <c r="J8" s="3" t="s">
        <v>14</v>
      </c>
      <c r="K8" s="43" t="s">
        <v>14</v>
      </c>
      <c r="L8" s="43" t="s">
        <v>14</v>
      </c>
      <c r="M8" s="43" t="s">
        <v>14</v>
      </c>
      <c r="N8" s="244" t="s">
        <v>14</v>
      </c>
      <c r="O8" s="245"/>
      <c r="P8" s="6" t="s">
        <v>14</v>
      </c>
    </row>
    <row r="9" spans="1:16" ht="12" thickBot="1" x14ac:dyDescent="0.25">
      <c r="B9" s="251" t="s">
        <v>640</v>
      </c>
      <c r="C9" s="252"/>
      <c r="D9" s="252"/>
      <c r="E9" s="252"/>
      <c r="F9" s="86">
        <f>F6</f>
        <v>349000</v>
      </c>
      <c r="G9" s="145">
        <f t="shared" ref="G9:I9" si="2">G6</f>
        <v>314000</v>
      </c>
      <c r="H9" s="85">
        <f t="shared" si="2"/>
        <v>314000</v>
      </c>
      <c r="I9" s="182">
        <f t="shared" si="2"/>
        <v>314000</v>
      </c>
      <c r="J9" s="7" t="s">
        <v>14</v>
      </c>
      <c r="K9" s="45" t="s">
        <v>14</v>
      </c>
      <c r="L9" s="45" t="s">
        <v>14</v>
      </c>
      <c r="M9" s="45" t="s">
        <v>14</v>
      </c>
      <c r="N9" s="253" t="s">
        <v>14</v>
      </c>
      <c r="O9" s="254"/>
      <c r="P9" s="8" t="s">
        <v>14</v>
      </c>
    </row>
    <row r="10" spans="1:16" ht="18.600000000000001" customHeight="1" x14ac:dyDescent="0.2">
      <c r="B10" s="255" t="s">
        <v>25</v>
      </c>
      <c r="C10" s="256"/>
      <c r="D10" s="256"/>
      <c r="E10" s="256"/>
      <c r="F10" s="256"/>
      <c r="G10" s="256"/>
      <c r="H10" s="235"/>
      <c r="I10" s="235"/>
      <c r="J10" s="235"/>
      <c r="K10" s="235"/>
      <c r="L10" s="235"/>
      <c r="M10" s="235"/>
      <c r="N10" s="235"/>
      <c r="O10" s="235"/>
      <c r="P10" s="257"/>
    </row>
    <row r="11" spans="1:16" ht="17.100000000000001" customHeight="1" x14ac:dyDescent="0.2">
      <c r="B11" s="233" t="s">
        <v>645</v>
      </c>
      <c r="C11" s="234"/>
      <c r="D11" s="234"/>
      <c r="E11" s="234"/>
      <c r="F11" s="234"/>
      <c r="G11" s="234"/>
      <c r="H11" s="258"/>
      <c r="I11" s="258"/>
      <c r="J11" s="234"/>
      <c r="K11" s="234"/>
      <c r="L11" s="234"/>
      <c r="M11" s="234"/>
      <c r="N11" s="234"/>
      <c r="O11" s="234"/>
      <c r="P11" s="236"/>
    </row>
    <row r="12" spans="1:16" x14ac:dyDescent="0.2">
      <c r="B12" s="227" t="s">
        <v>708</v>
      </c>
      <c r="C12" s="227"/>
      <c r="D12" s="312" t="s">
        <v>646</v>
      </c>
      <c r="E12" s="293"/>
      <c r="F12" s="93"/>
      <c r="G12" s="94"/>
      <c r="H12" s="94"/>
      <c r="I12" s="108">
        <v>1172700</v>
      </c>
      <c r="J12" s="1"/>
      <c r="K12" s="2" t="s">
        <v>14</v>
      </c>
      <c r="L12" s="15" t="s">
        <v>14</v>
      </c>
      <c r="M12" s="15" t="s">
        <v>14</v>
      </c>
      <c r="N12" s="241" t="s">
        <v>14</v>
      </c>
      <c r="O12" s="240"/>
      <c r="P12" s="5" t="s">
        <v>14</v>
      </c>
    </row>
    <row r="13" spans="1:16" x14ac:dyDescent="0.2">
      <c r="B13" s="242" t="s">
        <v>647</v>
      </c>
      <c r="C13" s="243"/>
      <c r="D13" s="243"/>
      <c r="E13" s="243"/>
      <c r="F13" s="36">
        <f>F12</f>
        <v>0</v>
      </c>
      <c r="G13" s="36">
        <f t="shared" ref="G13:I13" si="3">G12</f>
        <v>0</v>
      </c>
      <c r="H13" s="36">
        <f t="shared" si="3"/>
        <v>0</v>
      </c>
      <c r="I13" s="183">
        <f t="shared" si="3"/>
        <v>1172700</v>
      </c>
      <c r="J13" s="3" t="s">
        <v>14</v>
      </c>
      <c r="K13" s="12" t="s">
        <v>14</v>
      </c>
      <c r="L13" s="12" t="s">
        <v>14</v>
      </c>
      <c r="M13" s="12" t="s">
        <v>14</v>
      </c>
      <c r="N13" s="244" t="s">
        <v>14</v>
      </c>
      <c r="O13" s="245"/>
      <c r="P13" s="6" t="s">
        <v>14</v>
      </c>
    </row>
    <row r="14" spans="1:16" ht="17.100000000000001" customHeight="1" x14ac:dyDescent="0.2">
      <c r="B14" s="233" t="s">
        <v>26</v>
      </c>
      <c r="C14" s="234"/>
      <c r="D14" s="234"/>
      <c r="E14" s="234"/>
      <c r="F14" s="234"/>
      <c r="G14" s="234"/>
      <c r="H14" s="258"/>
      <c r="I14" s="258"/>
      <c r="J14" s="234"/>
      <c r="K14" s="234"/>
      <c r="L14" s="234"/>
      <c r="M14" s="234"/>
      <c r="N14" s="234"/>
      <c r="O14" s="234"/>
      <c r="P14" s="236"/>
    </row>
    <row r="15" spans="1:16" x14ac:dyDescent="0.2">
      <c r="B15" s="238" t="s">
        <v>27</v>
      </c>
      <c r="C15" s="235"/>
      <c r="D15" s="239" t="s">
        <v>28</v>
      </c>
      <c r="E15" s="240"/>
      <c r="F15" s="22">
        <v>459800</v>
      </c>
      <c r="G15" s="23">
        <v>350000</v>
      </c>
      <c r="H15" s="24">
        <v>350000</v>
      </c>
      <c r="I15" s="25">
        <v>350000</v>
      </c>
      <c r="J15" s="1">
        <v>76</v>
      </c>
      <c r="K15" s="2">
        <v>55</v>
      </c>
      <c r="L15" s="15">
        <v>9</v>
      </c>
      <c r="M15" s="15">
        <v>9</v>
      </c>
      <c r="N15" s="241">
        <v>0</v>
      </c>
      <c r="O15" s="240"/>
      <c r="P15" s="5">
        <v>0</v>
      </c>
    </row>
    <row r="16" spans="1:16" x14ac:dyDescent="0.2">
      <c r="B16" s="242" t="s">
        <v>29</v>
      </c>
      <c r="C16" s="243"/>
      <c r="D16" s="243"/>
      <c r="E16" s="243"/>
      <c r="F16" s="36">
        <f>F15</f>
        <v>459800</v>
      </c>
      <c r="G16" s="36">
        <f t="shared" ref="G16:I16" si="4">G15</f>
        <v>350000</v>
      </c>
      <c r="H16" s="36">
        <f t="shared" si="4"/>
        <v>350000</v>
      </c>
      <c r="I16" s="183">
        <f t="shared" si="4"/>
        <v>350000</v>
      </c>
      <c r="J16" s="3" t="s">
        <v>14</v>
      </c>
      <c r="K16" s="12" t="s">
        <v>14</v>
      </c>
      <c r="L16" s="12"/>
      <c r="M16" s="12" t="s">
        <v>14</v>
      </c>
      <c r="N16" s="244" t="s">
        <v>14</v>
      </c>
      <c r="O16" s="245"/>
      <c r="P16" s="6" t="s">
        <v>14</v>
      </c>
    </row>
    <row r="17" spans="2:16" ht="17.100000000000001" customHeight="1" x14ac:dyDescent="0.2">
      <c r="B17" s="233" t="s">
        <v>30</v>
      </c>
      <c r="C17" s="234"/>
      <c r="D17" s="234"/>
      <c r="E17" s="234"/>
      <c r="F17" s="234"/>
      <c r="G17" s="234"/>
      <c r="H17" s="237"/>
      <c r="I17" s="237"/>
      <c r="J17" s="234"/>
      <c r="K17" s="234"/>
      <c r="L17" s="234"/>
      <c r="M17" s="234"/>
      <c r="N17" s="234"/>
      <c r="O17" s="234"/>
      <c r="P17" s="236"/>
    </row>
    <row r="18" spans="2:16" x14ac:dyDescent="0.2">
      <c r="B18" s="238" t="s">
        <v>31</v>
      </c>
      <c r="C18" s="235"/>
      <c r="D18" s="239" t="s">
        <v>32</v>
      </c>
      <c r="E18" s="240"/>
      <c r="F18" s="22">
        <v>588850</v>
      </c>
      <c r="G18" s="23">
        <v>259094</v>
      </c>
      <c r="H18" s="24">
        <v>259094</v>
      </c>
      <c r="I18" s="25">
        <v>259094</v>
      </c>
      <c r="J18" s="1">
        <v>66</v>
      </c>
      <c r="K18" s="2">
        <v>45</v>
      </c>
      <c r="L18" s="15">
        <v>9</v>
      </c>
      <c r="M18" s="15">
        <v>9</v>
      </c>
      <c r="N18" s="241">
        <v>0</v>
      </c>
      <c r="O18" s="240"/>
      <c r="P18" s="5">
        <v>0</v>
      </c>
    </row>
    <row r="19" spans="2:16" x14ac:dyDescent="0.2">
      <c r="B19" s="242" t="s">
        <v>33</v>
      </c>
      <c r="C19" s="243"/>
      <c r="D19" s="243"/>
      <c r="E19" s="243"/>
      <c r="F19" s="36">
        <f>F18</f>
        <v>588850</v>
      </c>
      <c r="G19" s="36">
        <f t="shared" ref="G19:I19" si="5">G18</f>
        <v>259094</v>
      </c>
      <c r="H19" s="36">
        <f t="shared" si="5"/>
        <v>259094</v>
      </c>
      <c r="I19" s="183">
        <f t="shared" si="5"/>
        <v>259094</v>
      </c>
      <c r="J19" s="3" t="s">
        <v>14</v>
      </c>
      <c r="K19" s="12" t="s">
        <v>14</v>
      </c>
      <c r="L19" s="12" t="s">
        <v>14</v>
      </c>
      <c r="M19" s="12" t="s">
        <v>14</v>
      </c>
      <c r="N19" s="244" t="s">
        <v>14</v>
      </c>
      <c r="O19" s="245"/>
      <c r="P19" s="6" t="s">
        <v>14</v>
      </c>
    </row>
    <row r="20" spans="2:16" ht="17.100000000000001" customHeight="1" x14ac:dyDescent="0.2">
      <c r="B20" s="233" t="s">
        <v>34</v>
      </c>
      <c r="C20" s="234"/>
      <c r="D20" s="234"/>
      <c r="E20" s="234"/>
      <c r="F20" s="234"/>
      <c r="G20" s="234"/>
      <c r="H20" s="235"/>
      <c r="I20" s="235"/>
      <c r="J20" s="234"/>
      <c r="K20" s="234"/>
      <c r="L20" s="234"/>
      <c r="M20" s="234"/>
      <c r="N20" s="234"/>
      <c r="O20" s="234"/>
      <c r="P20" s="236"/>
    </row>
    <row r="21" spans="2:16" x14ac:dyDescent="0.2">
      <c r="B21" s="238" t="s">
        <v>35</v>
      </c>
      <c r="C21" s="235"/>
      <c r="D21" s="239" t="s">
        <v>36</v>
      </c>
      <c r="E21" s="240"/>
      <c r="F21" s="18">
        <v>1718400</v>
      </c>
      <c r="G21" s="18">
        <v>1545000</v>
      </c>
      <c r="H21" s="26">
        <v>1545000</v>
      </c>
      <c r="I21" s="26">
        <v>515000</v>
      </c>
      <c r="J21" s="1">
        <v>63</v>
      </c>
      <c r="K21" s="2">
        <v>45</v>
      </c>
      <c r="L21" s="15">
        <v>9</v>
      </c>
      <c r="M21" s="15">
        <v>9</v>
      </c>
      <c r="N21" s="241">
        <v>0</v>
      </c>
      <c r="O21" s="240"/>
      <c r="P21" s="5">
        <v>0</v>
      </c>
    </row>
    <row r="22" spans="2:16" x14ac:dyDescent="0.2">
      <c r="B22" s="242" t="s">
        <v>37</v>
      </c>
      <c r="C22" s="243"/>
      <c r="D22" s="243"/>
      <c r="E22" s="243"/>
      <c r="F22" s="36">
        <f>F21</f>
        <v>1718400</v>
      </c>
      <c r="G22" s="36">
        <f t="shared" ref="G22:I22" si="6">G21</f>
        <v>1545000</v>
      </c>
      <c r="H22" s="36">
        <f t="shared" si="6"/>
        <v>1545000</v>
      </c>
      <c r="I22" s="183">
        <f t="shared" si="6"/>
        <v>515000</v>
      </c>
      <c r="J22" s="3" t="s">
        <v>14</v>
      </c>
      <c r="K22" s="12" t="s">
        <v>14</v>
      </c>
      <c r="L22" s="12" t="s">
        <v>14</v>
      </c>
      <c r="M22" s="12" t="s">
        <v>14</v>
      </c>
      <c r="N22" s="244" t="s">
        <v>14</v>
      </c>
      <c r="O22" s="245"/>
      <c r="P22" s="6" t="s">
        <v>14</v>
      </c>
    </row>
    <row r="23" spans="2:16" ht="17.100000000000001" customHeight="1" x14ac:dyDescent="0.2">
      <c r="B23" s="233" t="s">
        <v>38</v>
      </c>
      <c r="C23" s="234"/>
      <c r="D23" s="234"/>
      <c r="E23" s="234"/>
      <c r="F23" s="234"/>
      <c r="G23" s="234"/>
      <c r="H23" s="235"/>
      <c r="I23" s="235"/>
      <c r="J23" s="234"/>
      <c r="K23" s="234"/>
      <c r="L23" s="234"/>
      <c r="M23" s="234"/>
      <c r="N23" s="234"/>
      <c r="O23" s="234"/>
      <c r="P23" s="236"/>
    </row>
    <row r="24" spans="2:16" x14ac:dyDescent="0.2">
      <c r="B24" s="238" t="s">
        <v>39</v>
      </c>
      <c r="C24" s="235"/>
      <c r="D24" s="239" t="s">
        <v>40</v>
      </c>
      <c r="E24" s="240"/>
      <c r="F24" s="18">
        <v>135800</v>
      </c>
      <c r="G24" s="18">
        <v>94000</v>
      </c>
      <c r="H24" s="26">
        <v>94000</v>
      </c>
      <c r="I24" s="26">
        <v>94000</v>
      </c>
      <c r="J24" s="1">
        <v>74</v>
      </c>
      <c r="K24" s="2">
        <v>40</v>
      </c>
      <c r="L24" s="15">
        <v>9</v>
      </c>
      <c r="M24" s="15">
        <v>9</v>
      </c>
      <c r="N24" s="241">
        <v>0</v>
      </c>
      <c r="O24" s="240"/>
      <c r="P24" s="5">
        <v>0</v>
      </c>
    </row>
    <row r="25" spans="2:16" x14ac:dyDescent="0.2">
      <c r="B25" s="242" t="s">
        <v>41</v>
      </c>
      <c r="C25" s="243"/>
      <c r="D25" s="243"/>
      <c r="E25" s="243"/>
      <c r="F25" s="36">
        <f>F24</f>
        <v>135800</v>
      </c>
      <c r="G25" s="36">
        <f t="shared" ref="G25:I25" si="7">G24</f>
        <v>94000</v>
      </c>
      <c r="H25" s="36">
        <f t="shared" si="7"/>
        <v>94000</v>
      </c>
      <c r="I25" s="183">
        <f t="shared" si="7"/>
        <v>94000</v>
      </c>
      <c r="J25" s="3" t="s">
        <v>14</v>
      </c>
      <c r="K25" s="12" t="s">
        <v>14</v>
      </c>
      <c r="L25" s="12" t="s">
        <v>14</v>
      </c>
      <c r="M25" s="12" t="s">
        <v>14</v>
      </c>
      <c r="N25" s="244" t="s">
        <v>14</v>
      </c>
      <c r="O25" s="245"/>
      <c r="P25" s="6" t="s">
        <v>14</v>
      </c>
    </row>
    <row r="26" spans="2:16" ht="17.100000000000001" customHeight="1" x14ac:dyDescent="0.2">
      <c r="B26" s="233" t="s">
        <v>42</v>
      </c>
      <c r="C26" s="234"/>
      <c r="D26" s="234"/>
      <c r="E26" s="234"/>
      <c r="F26" s="234"/>
      <c r="G26" s="234"/>
      <c r="H26" s="235"/>
      <c r="I26" s="235"/>
      <c r="J26" s="234"/>
      <c r="K26" s="234"/>
      <c r="L26" s="234"/>
      <c r="M26" s="234"/>
      <c r="N26" s="234"/>
      <c r="O26" s="234"/>
      <c r="P26" s="236"/>
    </row>
    <row r="27" spans="2:16" x14ac:dyDescent="0.2">
      <c r="B27" s="238" t="s">
        <v>43</v>
      </c>
      <c r="C27" s="235"/>
      <c r="D27" s="239" t="s">
        <v>44</v>
      </c>
      <c r="E27" s="240"/>
      <c r="F27" s="18">
        <v>342700</v>
      </c>
      <c r="G27" s="18">
        <v>260000</v>
      </c>
      <c r="H27" s="26">
        <v>260000</v>
      </c>
      <c r="I27" s="26">
        <v>260000</v>
      </c>
      <c r="J27" s="1">
        <v>72</v>
      </c>
      <c r="K27" s="2">
        <v>45</v>
      </c>
      <c r="L27" s="15">
        <v>9</v>
      </c>
      <c r="M27" s="15">
        <v>9</v>
      </c>
      <c r="N27" s="241">
        <v>0</v>
      </c>
      <c r="O27" s="240"/>
      <c r="P27" s="5">
        <v>0</v>
      </c>
    </row>
    <row r="28" spans="2:16" ht="12" thickBot="1" x14ac:dyDescent="0.25">
      <c r="B28" s="276" t="s">
        <v>45</v>
      </c>
      <c r="C28" s="277"/>
      <c r="D28" s="277"/>
      <c r="E28" s="277"/>
      <c r="F28" s="36">
        <f>F27</f>
        <v>342700</v>
      </c>
      <c r="G28" s="36">
        <f t="shared" ref="G28:I28" si="8">G27</f>
        <v>260000</v>
      </c>
      <c r="H28" s="38">
        <f t="shared" si="8"/>
        <v>260000</v>
      </c>
      <c r="I28" s="179">
        <f t="shared" si="8"/>
        <v>260000</v>
      </c>
      <c r="J28" s="3" t="s">
        <v>14</v>
      </c>
      <c r="K28" s="12" t="s">
        <v>14</v>
      </c>
      <c r="L28" s="12" t="s">
        <v>14</v>
      </c>
      <c r="M28" s="12" t="s">
        <v>14</v>
      </c>
      <c r="N28" s="244" t="s">
        <v>14</v>
      </c>
      <c r="O28" s="245"/>
      <c r="P28" s="6" t="s">
        <v>14</v>
      </c>
    </row>
    <row r="29" spans="2:16" x14ac:dyDescent="0.2">
      <c r="B29" s="267" t="s">
        <v>23</v>
      </c>
      <c r="C29" s="268"/>
      <c r="D29" s="268"/>
      <c r="E29" s="268"/>
      <c r="F29" s="57">
        <f>F15+F18</f>
        <v>1048650</v>
      </c>
      <c r="G29" s="57">
        <f t="shared" ref="G29:I29" si="9">G15+G18</f>
        <v>609094</v>
      </c>
      <c r="H29" s="59">
        <f t="shared" si="9"/>
        <v>609094</v>
      </c>
      <c r="I29" s="184">
        <f t="shared" si="9"/>
        <v>609094</v>
      </c>
      <c r="J29" s="151" t="s">
        <v>14</v>
      </c>
      <c r="K29" s="152" t="s">
        <v>14</v>
      </c>
      <c r="L29" s="152" t="s">
        <v>14</v>
      </c>
      <c r="M29" s="152" t="s">
        <v>14</v>
      </c>
      <c r="N29" s="278" t="s">
        <v>14</v>
      </c>
      <c r="O29" s="279"/>
      <c r="P29" s="153" t="s">
        <v>14</v>
      </c>
    </row>
    <row r="30" spans="2:16" x14ac:dyDescent="0.2">
      <c r="B30" s="249" t="s">
        <v>24</v>
      </c>
      <c r="C30" s="250"/>
      <c r="D30" s="250"/>
      <c r="E30" s="250"/>
      <c r="F30" s="61">
        <f>F12+F21+F24+F27</f>
        <v>2196900</v>
      </c>
      <c r="G30" s="150">
        <f t="shared" ref="G30:I30" si="10">G12+G21+G24+G27</f>
        <v>1899000</v>
      </c>
      <c r="H30" s="63">
        <f t="shared" si="10"/>
        <v>1899000</v>
      </c>
      <c r="I30" s="185">
        <f t="shared" si="10"/>
        <v>2041700</v>
      </c>
      <c r="J30" s="46" t="s">
        <v>14</v>
      </c>
      <c r="K30" s="49" t="s">
        <v>14</v>
      </c>
      <c r="L30" s="49" t="s">
        <v>14</v>
      </c>
      <c r="M30" s="49" t="s">
        <v>14</v>
      </c>
      <c r="N30" s="272" t="s">
        <v>14</v>
      </c>
      <c r="O30" s="273"/>
      <c r="P30" s="154" t="s">
        <v>14</v>
      </c>
    </row>
    <row r="31" spans="2:16" ht="12" thickBot="1" x14ac:dyDescent="0.25">
      <c r="B31" s="251" t="s">
        <v>46</v>
      </c>
      <c r="C31" s="252"/>
      <c r="D31" s="252"/>
      <c r="E31" s="252"/>
      <c r="F31" s="78">
        <f>F29+F30</f>
        <v>3245550</v>
      </c>
      <c r="G31" s="78">
        <f t="shared" ref="G31:I31" si="11">G29+G30</f>
        <v>2508094</v>
      </c>
      <c r="H31" s="65">
        <f t="shared" si="11"/>
        <v>2508094</v>
      </c>
      <c r="I31" s="186">
        <f t="shared" si="11"/>
        <v>2650794</v>
      </c>
      <c r="J31" s="155" t="s">
        <v>14</v>
      </c>
      <c r="K31" s="156" t="s">
        <v>14</v>
      </c>
      <c r="L31" s="156" t="s">
        <v>14</v>
      </c>
      <c r="M31" s="156" t="s">
        <v>14</v>
      </c>
      <c r="N31" s="274" t="s">
        <v>14</v>
      </c>
      <c r="O31" s="275"/>
      <c r="P31" s="157" t="s">
        <v>14</v>
      </c>
    </row>
    <row r="32" spans="2:16" ht="18.600000000000001" customHeight="1" x14ac:dyDescent="0.2">
      <c r="B32" s="255" t="s">
        <v>47</v>
      </c>
      <c r="C32" s="256"/>
      <c r="D32" s="256"/>
      <c r="E32" s="256"/>
      <c r="F32" s="256"/>
      <c r="G32" s="256"/>
      <c r="H32" s="235"/>
      <c r="I32" s="235"/>
      <c r="J32" s="235"/>
      <c r="K32" s="235"/>
      <c r="L32" s="235"/>
      <c r="M32" s="235"/>
      <c r="N32" s="235"/>
      <c r="O32" s="235"/>
      <c r="P32" s="257"/>
    </row>
    <row r="33" spans="1:16" ht="17.100000000000001" customHeight="1" x14ac:dyDescent="0.2">
      <c r="B33" s="233" t="s">
        <v>48</v>
      </c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6"/>
    </row>
    <row r="34" spans="1:16" x14ac:dyDescent="0.2">
      <c r="B34" s="238" t="s">
        <v>49</v>
      </c>
      <c r="C34" s="235"/>
      <c r="D34" s="239" t="s">
        <v>50</v>
      </c>
      <c r="E34" s="240"/>
      <c r="F34" s="105">
        <v>150000</v>
      </c>
      <c r="G34" s="105">
        <v>76000</v>
      </c>
      <c r="H34" s="106">
        <v>76000</v>
      </c>
      <c r="I34" s="106">
        <v>76000</v>
      </c>
      <c r="J34" s="1">
        <v>81.5</v>
      </c>
      <c r="K34" s="2">
        <v>55</v>
      </c>
      <c r="L34" s="15">
        <v>9</v>
      </c>
      <c r="M34" s="15">
        <v>9</v>
      </c>
      <c r="N34" s="241">
        <v>0</v>
      </c>
      <c r="O34" s="240"/>
      <c r="P34" s="5">
        <v>0</v>
      </c>
    </row>
    <row r="35" spans="1:16" x14ac:dyDescent="0.2">
      <c r="B35" s="238" t="s">
        <v>51</v>
      </c>
      <c r="C35" s="235"/>
      <c r="D35" s="239" t="s">
        <v>52</v>
      </c>
      <c r="E35" s="240"/>
      <c r="F35" s="105">
        <v>159000</v>
      </c>
      <c r="G35" s="105">
        <v>80000</v>
      </c>
      <c r="H35" s="106">
        <v>80000</v>
      </c>
      <c r="I35" s="106">
        <v>80000</v>
      </c>
      <c r="J35" s="1">
        <v>76</v>
      </c>
      <c r="K35" s="2">
        <v>55</v>
      </c>
      <c r="L35" s="15">
        <v>9</v>
      </c>
      <c r="M35" s="15">
        <v>9</v>
      </c>
      <c r="N35" s="241">
        <v>0</v>
      </c>
      <c r="O35" s="240"/>
      <c r="P35" s="5">
        <v>0</v>
      </c>
    </row>
    <row r="36" spans="1:16" x14ac:dyDescent="0.2">
      <c r="B36" s="238" t="s">
        <v>53</v>
      </c>
      <c r="C36" s="235"/>
      <c r="D36" s="239" t="s">
        <v>54</v>
      </c>
      <c r="E36" s="240"/>
      <c r="F36" s="105">
        <v>380000</v>
      </c>
      <c r="G36" s="105">
        <v>200000</v>
      </c>
      <c r="H36" s="106">
        <v>200000</v>
      </c>
      <c r="I36" s="107">
        <v>200000</v>
      </c>
      <c r="J36" s="1">
        <v>81.5</v>
      </c>
      <c r="K36" s="2">
        <v>55</v>
      </c>
      <c r="L36" s="15">
        <v>9</v>
      </c>
      <c r="M36" s="15">
        <v>9</v>
      </c>
      <c r="N36" s="241">
        <v>0</v>
      </c>
      <c r="O36" s="240"/>
      <c r="P36" s="5">
        <v>0</v>
      </c>
    </row>
    <row r="37" spans="1:16" x14ac:dyDescent="0.2">
      <c r="B37" s="238" t="s">
        <v>55</v>
      </c>
      <c r="C37" s="235"/>
      <c r="D37" s="239" t="s">
        <v>56</v>
      </c>
      <c r="E37" s="240"/>
      <c r="F37" s="105">
        <v>67000</v>
      </c>
      <c r="G37" s="105">
        <v>33000</v>
      </c>
      <c r="H37" s="158">
        <v>33000</v>
      </c>
      <c r="I37" s="159">
        <v>33000</v>
      </c>
      <c r="J37" s="1">
        <v>84</v>
      </c>
      <c r="K37" s="2">
        <v>55</v>
      </c>
      <c r="L37" s="15">
        <v>9</v>
      </c>
      <c r="M37" s="15">
        <v>9</v>
      </c>
      <c r="N37" s="241">
        <v>0</v>
      </c>
      <c r="O37" s="240"/>
      <c r="P37" s="5">
        <v>0</v>
      </c>
    </row>
    <row r="38" spans="1:16" x14ac:dyDescent="0.2">
      <c r="B38" s="242" t="s">
        <v>57</v>
      </c>
      <c r="C38" s="243"/>
      <c r="D38" s="243"/>
      <c r="E38" s="243"/>
      <c r="F38" s="35">
        <f>F34+F35+F36+F37</f>
        <v>756000</v>
      </c>
      <c r="G38" s="35">
        <f t="shared" ref="G38:I38" si="12">G34+G35+G36+G37</f>
        <v>389000</v>
      </c>
      <c r="H38" s="35">
        <f t="shared" si="12"/>
        <v>389000</v>
      </c>
      <c r="I38" s="183">
        <f t="shared" si="12"/>
        <v>389000</v>
      </c>
      <c r="J38" s="3" t="s">
        <v>14</v>
      </c>
      <c r="K38" s="12" t="s">
        <v>14</v>
      </c>
      <c r="L38" s="12" t="s">
        <v>14</v>
      </c>
      <c r="M38" s="12" t="s">
        <v>14</v>
      </c>
      <c r="N38" s="244" t="s">
        <v>14</v>
      </c>
      <c r="O38" s="245"/>
      <c r="P38" s="6" t="s">
        <v>14</v>
      </c>
    </row>
    <row r="39" spans="1:16" ht="17.100000000000001" customHeight="1" x14ac:dyDescent="0.2">
      <c r="B39" s="233" t="s">
        <v>58</v>
      </c>
      <c r="C39" s="234"/>
      <c r="D39" s="234"/>
      <c r="E39" s="234"/>
      <c r="F39" s="234"/>
      <c r="G39" s="234"/>
      <c r="H39" s="235"/>
      <c r="I39" s="235"/>
      <c r="J39" s="234"/>
      <c r="K39" s="234"/>
      <c r="L39" s="234"/>
      <c r="M39" s="234"/>
      <c r="N39" s="234"/>
      <c r="O39" s="234"/>
      <c r="P39" s="236"/>
    </row>
    <row r="40" spans="1:16" x14ac:dyDescent="0.2">
      <c r="B40" s="238" t="s">
        <v>59</v>
      </c>
      <c r="C40" s="235"/>
      <c r="D40" s="239" t="s">
        <v>60</v>
      </c>
      <c r="E40" s="240"/>
      <c r="F40" s="99">
        <v>115000</v>
      </c>
      <c r="G40" s="99">
        <v>100000</v>
      </c>
      <c r="H40" s="100">
        <v>50000</v>
      </c>
      <c r="I40" s="100">
        <v>50000</v>
      </c>
      <c r="J40" s="1">
        <v>65.8</v>
      </c>
      <c r="K40" s="2">
        <v>45</v>
      </c>
      <c r="L40" s="15">
        <v>9</v>
      </c>
      <c r="M40" s="15">
        <v>9</v>
      </c>
      <c r="N40" s="241">
        <v>0</v>
      </c>
      <c r="O40" s="240"/>
      <c r="P40" s="5">
        <v>0</v>
      </c>
    </row>
    <row r="41" spans="1:16" x14ac:dyDescent="0.2">
      <c r="B41" s="238" t="s">
        <v>61</v>
      </c>
      <c r="C41" s="235"/>
      <c r="D41" s="239" t="s">
        <v>62</v>
      </c>
      <c r="E41" s="240"/>
      <c r="F41" s="101">
        <v>700000</v>
      </c>
      <c r="G41" s="101">
        <v>350000</v>
      </c>
      <c r="H41" s="102">
        <v>350000</v>
      </c>
      <c r="I41" s="103">
        <v>350000</v>
      </c>
      <c r="J41" s="1">
        <v>78.8</v>
      </c>
      <c r="K41" s="2">
        <v>55</v>
      </c>
      <c r="L41" s="15">
        <v>9</v>
      </c>
      <c r="M41" s="15">
        <v>9</v>
      </c>
      <c r="N41" s="241">
        <v>0</v>
      </c>
      <c r="O41" s="240"/>
      <c r="P41" s="5">
        <v>0</v>
      </c>
    </row>
    <row r="42" spans="1:16" x14ac:dyDescent="0.2">
      <c r="B42" s="238" t="s">
        <v>63</v>
      </c>
      <c r="C42" s="235"/>
      <c r="D42" s="239" t="s">
        <v>64</v>
      </c>
      <c r="E42" s="240"/>
      <c r="F42" s="101">
        <v>690000</v>
      </c>
      <c r="G42" s="104">
        <v>621000</v>
      </c>
      <c r="H42" s="98">
        <v>0</v>
      </c>
      <c r="I42" s="87">
        <v>0</v>
      </c>
      <c r="J42" s="1">
        <v>72.8</v>
      </c>
      <c r="K42" s="2">
        <v>30</v>
      </c>
      <c r="L42" s="15">
        <v>9</v>
      </c>
      <c r="M42" s="15">
        <v>9</v>
      </c>
      <c r="N42" s="241">
        <v>0</v>
      </c>
      <c r="O42" s="240"/>
      <c r="P42" s="5">
        <v>0</v>
      </c>
    </row>
    <row r="43" spans="1:16" x14ac:dyDescent="0.2">
      <c r="B43" s="242" t="s">
        <v>65</v>
      </c>
      <c r="C43" s="243"/>
      <c r="D43" s="243"/>
      <c r="E43" s="243"/>
      <c r="F43" s="35">
        <f>F40+F41+F42</f>
        <v>1505000</v>
      </c>
      <c r="G43" s="35">
        <f t="shared" ref="G43:I43" si="13">G40+G41+G42</f>
        <v>1071000</v>
      </c>
      <c r="H43" s="35">
        <f t="shared" si="13"/>
        <v>400000</v>
      </c>
      <c r="I43" s="187">
        <f t="shared" si="13"/>
        <v>400000</v>
      </c>
      <c r="J43" s="3" t="s">
        <v>14</v>
      </c>
      <c r="K43" s="12" t="s">
        <v>14</v>
      </c>
      <c r="L43" s="12" t="s">
        <v>14</v>
      </c>
      <c r="M43" s="12" t="s">
        <v>14</v>
      </c>
      <c r="N43" s="244" t="s">
        <v>14</v>
      </c>
      <c r="O43" s="245"/>
      <c r="P43" s="6" t="s">
        <v>14</v>
      </c>
    </row>
    <row r="44" spans="1:16" ht="17.100000000000001" customHeight="1" x14ac:dyDescent="0.2">
      <c r="B44" s="280" t="s">
        <v>66</v>
      </c>
      <c r="C44" s="258"/>
      <c r="D44" s="258"/>
      <c r="E44" s="258"/>
      <c r="F44" s="258"/>
      <c r="G44" s="258"/>
      <c r="H44" s="237"/>
      <c r="I44" s="237"/>
      <c r="J44" s="258"/>
      <c r="K44" s="258"/>
      <c r="L44" s="258"/>
      <c r="M44" s="258"/>
      <c r="N44" s="258"/>
      <c r="O44" s="258"/>
      <c r="P44" s="281"/>
    </row>
    <row r="45" spans="1:16" ht="11.25" customHeight="1" x14ac:dyDescent="0.2">
      <c r="B45" s="313" t="s">
        <v>709</v>
      </c>
      <c r="C45" s="314"/>
      <c r="D45" s="315" t="s">
        <v>648</v>
      </c>
      <c r="E45" s="316"/>
      <c r="F45" s="96"/>
      <c r="G45" s="96"/>
      <c r="H45" s="96"/>
      <c r="I45" s="109">
        <v>504000</v>
      </c>
      <c r="J45" s="119"/>
      <c r="K45" s="120"/>
      <c r="L45" s="120"/>
      <c r="M45" s="120"/>
      <c r="N45" s="317"/>
      <c r="O45" s="318"/>
      <c r="P45" s="121"/>
    </row>
    <row r="46" spans="1:16" s="11" customFormat="1" ht="11.25" customHeight="1" x14ac:dyDescent="0.25">
      <c r="A46" s="138"/>
      <c r="B46" s="229" t="s">
        <v>710</v>
      </c>
      <c r="C46" s="227"/>
      <c r="D46" s="227" t="s">
        <v>711</v>
      </c>
      <c r="E46" s="227"/>
      <c r="F46" s="94"/>
      <c r="G46" s="94"/>
      <c r="H46" s="94"/>
      <c r="I46" s="108">
        <v>94000</v>
      </c>
      <c r="J46" s="140"/>
      <c r="K46" s="140"/>
      <c r="L46" s="140"/>
      <c r="M46" s="140"/>
      <c r="N46" s="228"/>
      <c r="O46" s="228"/>
      <c r="P46" s="141"/>
    </row>
    <row r="47" spans="1:16" ht="11.25" customHeight="1" x14ac:dyDescent="0.2">
      <c r="B47" s="238" t="s">
        <v>67</v>
      </c>
      <c r="C47" s="235"/>
      <c r="D47" s="239" t="s">
        <v>68</v>
      </c>
      <c r="E47" s="235"/>
      <c r="F47" s="97">
        <v>420000</v>
      </c>
      <c r="G47" s="97">
        <v>350000</v>
      </c>
      <c r="H47" s="98">
        <v>0</v>
      </c>
      <c r="I47" s="87">
        <v>0</v>
      </c>
      <c r="J47" s="1">
        <v>72.5</v>
      </c>
      <c r="K47" s="2">
        <v>45</v>
      </c>
      <c r="L47" s="15">
        <v>9</v>
      </c>
      <c r="M47" s="15">
        <v>9</v>
      </c>
      <c r="N47" s="241">
        <v>0</v>
      </c>
      <c r="O47" s="240"/>
      <c r="P47" s="5">
        <v>0</v>
      </c>
    </row>
    <row r="48" spans="1:16" ht="11.25" customHeight="1" x14ac:dyDescent="0.2">
      <c r="B48" s="242" t="s">
        <v>69</v>
      </c>
      <c r="C48" s="243"/>
      <c r="D48" s="243"/>
      <c r="E48" s="243"/>
      <c r="F48" s="36">
        <f>F45+F46+F47</f>
        <v>420000</v>
      </c>
      <c r="G48" s="36">
        <f t="shared" ref="G48:I48" si="14">G45+G46+G47</f>
        <v>350000</v>
      </c>
      <c r="H48" s="36">
        <f t="shared" si="14"/>
        <v>0</v>
      </c>
      <c r="I48" s="183">
        <f t="shared" si="14"/>
        <v>598000</v>
      </c>
      <c r="J48" s="3" t="s">
        <v>14</v>
      </c>
      <c r="K48" s="12" t="s">
        <v>14</v>
      </c>
      <c r="L48" s="12" t="s">
        <v>14</v>
      </c>
      <c r="M48" s="12" t="s">
        <v>14</v>
      </c>
      <c r="N48" s="244" t="s">
        <v>14</v>
      </c>
      <c r="O48" s="245"/>
      <c r="P48" s="6" t="s">
        <v>14</v>
      </c>
    </row>
    <row r="49" spans="2:16" ht="17.100000000000001" customHeight="1" x14ac:dyDescent="0.2">
      <c r="B49" s="233" t="s">
        <v>70</v>
      </c>
      <c r="C49" s="234"/>
      <c r="D49" s="234"/>
      <c r="E49" s="234"/>
      <c r="F49" s="235"/>
      <c r="G49" s="235"/>
      <c r="H49" s="235"/>
      <c r="I49" s="235"/>
      <c r="J49" s="234"/>
      <c r="K49" s="234"/>
      <c r="L49" s="234"/>
      <c r="M49" s="234"/>
      <c r="N49" s="234"/>
      <c r="O49" s="234"/>
      <c r="P49" s="236"/>
    </row>
    <row r="50" spans="2:16" x14ac:dyDescent="0.2">
      <c r="B50" s="238" t="s">
        <v>71</v>
      </c>
      <c r="C50" s="235"/>
      <c r="D50" s="239" t="s">
        <v>72</v>
      </c>
      <c r="E50" s="240"/>
      <c r="F50" s="22">
        <v>460000</v>
      </c>
      <c r="G50" s="22">
        <v>200000</v>
      </c>
      <c r="H50" s="29">
        <v>0</v>
      </c>
      <c r="I50" s="30">
        <v>0</v>
      </c>
      <c r="J50" s="1">
        <v>82.8</v>
      </c>
      <c r="K50" s="2">
        <v>35</v>
      </c>
      <c r="L50" s="15">
        <v>9</v>
      </c>
      <c r="M50" s="15">
        <v>9</v>
      </c>
      <c r="N50" s="241">
        <v>0</v>
      </c>
      <c r="O50" s="240"/>
      <c r="P50" s="5">
        <v>0</v>
      </c>
    </row>
    <row r="51" spans="2:16" x14ac:dyDescent="0.2">
      <c r="B51" s="238" t="s">
        <v>73</v>
      </c>
      <c r="C51" s="235"/>
      <c r="D51" s="239" t="s">
        <v>74</v>
      </c>
      <c r="E51" s="240"/>
      <c r="F51" s="22">
        <v>875000</v>
      </c>
      <c r="G51" s="23">
        <v>350000</v>
      </c>
      <c r="H51" s="24">
        <v>350000</v>
      </c>
      <c r="I51" s="25">
        <v>350000</v>
      </c>
      <c r="J51" s="1">
        <v>83</v>
      </c>
      <c r="K51" s="2">
        <v>55</v>
      </c>
      <c r="L51" s="15">
        <v>9</v>
      </c>
      <c r="M51" s="15">
        <v>9</v>
      </c>
      <c r="N51" s="241">
        <v>0</v>
      </c>
      <c r="O51" s="240"/>
      <c r="P51" s="5">
        <v>0</v>
      </c>
    </row>
    <row r="52" spans="2:16" x14ac:dyDescent="0.2">
      <c r="B52" s="242" t="s">
        <v>75</v>
      </c>
      <c r="C52" s="243"/>
      <c r="D52" s="243"/>
      <c r="E52" s="243"/>
      <c r="F52" s="35">
        <f>F50+F51</f>
        <v>1335000</v>
      </c>
      <c r="G52" s="35">
        <f t="shared" ref="G52:I52" si="15">G50+G51</f>
        <v>550000</v>
      </c>
      <c r="H52" s="35">
        <f t="shared" si="15"/>
        <v>350000</v>
      </c>
      <c r="I52" s="187">
        <f t="shared" si="15"/>
        <v>350000</v>
      </c>
      <c r="J52" s="3" t="s">
        <v>14</v>
      </c>
      <c r="K52" s="12" t="s">
        <v>14</v>
      </c>
      <c r="L52" s="12" t="s">
        <v>14</v>
      </c>
      <c r="M52" s="12" t="s">
        <v>14</v>
      </c>
      <c r="N52" s="244" t="s">
        <v>14</v>
      </c>
      <c r="O52" s="245"/>
      <c r="P52" s="6" t="s">
        <v>14</v>
      </c>
    </row>
    <row r="53" spans="2:16" ht="17.100000000000001" customHeight="1" x14ac:dyDescent="0.2">
      <c r="B53" s="233" t="s">
        <v>76</v>
      </c>
      <c r="C53" s="234"/>
      <c r="D53" s="234"/>
      <c r="E53" s="234"/>
      <c r="F53" s="234"/>
      <c r="G53" s="234"/>
      <c r="H53" s="237"/>
      <c r="I53" s="237"/>
      <c r="J53" s="234"/>
      <c r="K53" s="234"/>
      <c r="L53" s="234"/>
      <c r="M53" s="234"/>
      <c r="N53" s="234"/>
      <c r="O53" s="234"/>
      <c r="P53" s="236"/>
    </row>
    <row r="54" spans="2:16" x14ac:dyDescent="0.2">
      <c r="B54" s="238" t="s">
        <v>77</v>
      </c>
      <c r="C54" s="235"/>
      <c r="D54" s="239" t="s">
        <v>78</v>
      </c>
      <c r="E54" s="240"/>
      <c r="F54" s="22">
        <v>392500</v>
      </c>
      <c r="G54" s="23">
        <v>319000</v>
      </c>
      <c r="H54" s="24">
        <v>319000</v>
      </c>
      <c r="I54" s="25">
        <v>319000</v>
      </c>
      <c r="J54" s="1">
        <v>82.3</v>
      </c>
      <c r="K54" s="2">
        <v>55</v>
      </c>
      <c r="L54" s="15">
        <v>9</v>
      </c>
      <c r="M54" s="15">
        <v>9</v>
      </c>
      <c r="N54" s="241">
        <v>0</v>
      </c>
      <c r="O54" s="240"/>
      <c r="P54" s="5">
        <v>0</v>
      </c>
    </row>
    <row r="55" spans="2:16" x14ac:dyDescent="0.2">
      <c r="B55" s="242" t="s">
        <v>79</v>
      </c>
      <c r="C55" s="243"/>
      <c r="D55" s="243"/>
      <c r="E55" s="243"/>
      <c r="F55" s="35">
        <f>F54</f>
        <v>392500</v>
      </c>
      <c r="G55" s="35">
        <f t="shared" ref="G55:I55" si="16">G54</f>
        <v>319000</v>
      </c>
      <c r="H55" s="35">
        <f t="shared" si="16"/>
        <v>319000</v>
      </c>
      <c r="I55" s="187">
        <f t="shared" si="16"/>
        <v>319000</v>
      </c>
      <c r="J55" s="3" t="s">
        <v>14</v>
      </c>
      <c r="K55" s="12" t="s">
        <v>14</v>
      </c>
      <c r="L55" s="12" t="s">
        <v>14</v>
      </c>
      <c r="M55" s="12" t="s">
        <v>14</v>
      </c>
      <c r="N55" s="244" t="s">
        <v>14</v>
      </c>
      <c r="O55" s="245"/>
      <c r="P55" s="6" t="s">
        <v>14</v>
      </c>
    </row>
    <row r="56" spans="2:16" ht="17.100000000000001" customHeight="1" x14ac:dyDescent="0.2">
      <c r="B56" s="233" t="s">
        <v>80</v>
      </c>
      <c r="C56" s="234"/>
      <c r="D56" s="234"/>
      <c r="E56" s="234"/>
      <c r="F56" s="234"/>
      <c r="G56" s="234"/>
      <c r="H56" s="235"/>
      <c r="I56" s="235"/>
      <c r="J56" s="234"/>
      <c r="K56" s="234"/>
      <c r="L56" s="234"/>
      <c r="M56" s="234"/>
      <c r="N56" s="234"/>
      <c r="O56" s="234"/>
      <c r="P56" s="236"/>
    </row>
    <row r="57" spans="2:16" x14ac:dyDescent="0.2">
      <c r="B57" s="238" t="s">
        <v>81</v>
      </c>
      <c r="C57" s="235"/>
      <c r="D57" s="239" t="s">
        <v>82</v>
      </c>
      <c r="E57" s="240"/>
      <c r="F57" s="18">
        <v>59000</v>
      </c>
      <c r="G57" s="18">
        <v>52000</v>
      </c>
      <c r="H57" s="26">
        <v>52000</v>
      </c>
      <c r="I57" s="26">
        <v>52000</v>
      </c>
      <c r="J57" s="1">
        <v>66</v>
      </c>
      <c r="K57" s="2">
        <v>45</v>
      </c>
      <c r="L57" s="15">
        <v>9</v>
      </c>
      <c r="M57" s="15">
        <v>9</v>
      </c>
      <c r="N57" s="241">
        <v>0</v>
      </c>
      <c r="O57" s="240"/>
      <c r="P57" s="5">
        <v>0</v>
      </c>
    </row>
    <row r="58" spans="2:16" x14ac:dyDescent="0.2">
      <c r="B58" s="242" t="s">
        <v>83</v>
      </c>
      <c r="C58" s="243"/>
      <c r="D58" s="243"/>
      <c r="E58" s="243"/>
      <c r="F58" s="35">
        <f>F57</f>
        <v>59000</v>
      </c>
      <c r="G58" s="35">
        <f t="shared" ref="G58:I58" si="17">G57</f>
        <v>52000</v>
      </c>
      <c r="H58" s="35">
        <f t="shared" si="17"/>
        <v>52000</v>
      </c>
      <c r="I58" s="187">
        <f t="shared" si="17"/>
        <v>52000</v>
      </c>
      <c r="J58" s="3" t="s">
        <v>14</v>
      </c>
      <c r="K58" s="12" t="s">
        <v>14</v>
      </c>
      <c r="L58" s="12" t="s">
        <v>14</v>
      </c>
      <c r="M58" s="12" t="s">
        <v>14</v>
      </c>
      <c r="N58" s="244" t="s">
        <v>14</v>
      </c>
      <c r="O58" s="245"/>
      <c r="P58" s="6" t="s">
        <v>14</v>
      </c>
    </row>
    <row r="59" spans="2:16" ht="17.100000000000001" customHeight="1" x14ac:dyDescent="0.2">
      <c r="B59" s="233" t="s">
        <v>84</v>
      </c>
      <c r="C59" s="234"/>
      <c r="D59" s="234"/>
      <c r="E59" s="234"/>
      <c r="F59" s="234"/>
      <c r="G59" s="234"/>
      <c r="H59" s="235"/>
      <c r="I59" s="235"/>
      <c r="J59" s="234"/>
      <c r="K59" s="234"/>
      <c r="L59" s="234"/>
      <c r="M59" s="234"/>
      <c r="N59" s="234"/>
      <c r="O59" s="234"/>
      <c r="P59" s="236"/>
    </row>
    <row r="60" spans="2:16" x14ac:dyDescent="0.2">
      <c r="B60" s="238" t="s">
        <v>85</v>
      </c>
      <c r="C60" s="235"/>
      <c r="D60" s="239" t="s">
        <v>86</v>
      </c>
      <c r="E60" s="240"/>
      <c r="F60" s="18">
        <v>36130</v>
      </c>
      <c r="G60" s="18">
        <v>32000</v>
      </c>
      <c r="H60" s="31">
        <v>0</v>
      </c>
      <c r="I60" s="31">
        <v>0</v>
      </c>
      <c r="J60" s="1"/>
      <c r="K60" s="2" t="s">
        <v>14</v>
      </c>
      <c r="L60" s="15">
        <v>9</v>
      </c>
      <c r="M60" s="15">
        <v>9</v>
      </c>
      <c r="N60" s="241">
        <v>0</v>
      </c>
      <c r="O60" s="240"/>
      <c r="P60" s="5">
        <v>0</v>
      </c>
    </row>
    <row r="61" spans="2:16" x14ac:dyDescent="0.2">
      <c r="B61" s="238" t="s">
        <v>87</v>
      </c>
      <c r="C61" s="235"/>
      <c r="D61" s="239" t="s">
        <v>88</v>
      </c>
      <c r="E61" s="240"/>
      <c r="F61" s="22">
        <v>270000</v>
      </c>
      <c r="G61" s="23">
        <v>243000</v>
      </c>
      <c r="H61" s="24">
        <v>243000</v>
      </c>
      <c r="I61" s="25">
        <v>243000</v>
      </c>
      <c r="J61" s="1">
        <v>83</v>
      </c>
      <c r="K61" s="2">
        <v>55</v>
      </c>
      <c r="L61" s="15">
        <v>9</v>
      </c>
      <c r="M61" s="15">
        <v>9</v>
      </c>
      <c r="N61" s="241">
        <v>0</v>
      </c>
      <c r="O61" s="240"/>
      <c r="P61" s="5">
        <v>0</v>
      </c>
    </row>
    <row r="62" spans="2:16" ht="12" thickBot="1" x14ac:dyDescent="0.25">
      <c r="B62" s="282" t="s">
        <v>89</v>
      </c>
      <c r="C62" s="283"/>
      <c r="D62" s="283"/>
      <c r="E62" s="283"/>
      <c r="F62" s="35">
        <f>F60+F61</f>
        <v>306130</v>
      </c>
      <c r="G62" s="35">
        <f t="shared" ref="G62:I62" si="18">G60+G61</f>
        <v>275000</v>
      </c>
      <c r="H62" s="35">
        <f t="shared" si="18"/>
        <v>243000</v>
      </c>
      <c r="I62" s="188">
        <f t="shared" si="18"/>
        <v>243000</v>
      </c>
      <c r="J62" s="7" t="s">
        <v>14</v>
      </c>
      <c r="K62" s="13" t="s">
        <v>14</v>
      </c>
      <c r="L62" s="13" t="s">
        <v>14</v>
      </c>
      <c r="M62" s="13" t="s">
        <v>14</v>
      </c>
      <c r="N62" s="253" t="s">
        <v>14</v>
      </c>
      <c r="O62" s="254"/>
      <c r="P62" s="8" t="s">
        <v>14</v>
      </c>
    </row>
    <row r="63" spans="2:16" x14ac:dyDescent="0.2">
      <c r="B63" s="267" t="s">
        <v>23</v>
      </c>
      <c r="C63" s="268"/>
      <c r="D63" s="268"/>
      <c r="E63" s="268"/>
      <c r="F63" s="57">
        <f>F41+F42+F47+F50+F51+F54+F61</f>
        <v>3807500</v>
      </c>
      <c r="G63" s="57">
        <f t="shared" ref="G63:I63" si="19">G41+G42+G47+G50+G51+G54+G61</f>
        <v>2433000</v>
      </c>
      <c r="H63" s="57">
        <f t="shared" si="19"/>
        <v>1262000</v>
      </c>
      <c r="I63" s="189">
        <f t="shared" si="19"/>
        <v>1262000</v>
      </c>
      <c r="J63" s="9" t="s">
        <v>14</v>
      </c>
      <c r="K63" s="14" t="s">
        <v>14</v>
      </c>
      <c r="L63" s="14" t="s">
        <v>14</v>
      </c>
      <c r="M63" s="14" t="s">
        <v>14</v>
      </c>
      <c r="N63" s="269" t="s">
        <v>14</v>
      </c>
      <c r="O63" s="270"/>
      <c r="P63" s="10" t="s">
        <v>14</v>
      </c>
    </row>
    <row r="64" spans="2:16" x14ac:dyDescent="0.2">
      <c r="B64" s="249" t="s">
        <v>24</v>
      </c>
      <c r="C64" s="250"/>
      <c r="D64" s="250"/>
      <c r="E64" s="250"/>
      <c r="F64" s="75">
        <f>F34+F35+F36+F37+F40+F45+F46+F57+F60</f>
        <v>966130</v>
      </c>
      <c r="G64" s="75">
        <f t="shared" ref="G64:I64" si="20">G34+G35+G36+G37+G40+G45+G46+G57+G60</f>
        <v>573000</v>
      </c>
      <c r="H64" s="75">
        <f t="shared" si="20"/>
        <v>491000</v>
      </c>
      <c r="I64" s="190">
        <f t="shared" si="20"/>
        <v>1089000</v>
      </c>
      <c r="J64" s="3" t="s">
        <v>14</v>
      </c>
      <c r="K64" s="12" t="s">
        <v>14</v>
      </c>
      <c r="L64" s="12" t="s">
        <v>14</v>
      </c>
      <c r="M64" s="12" t="s">
        <v>14</v>
      </c>
      <c r="N64" s="244" t="s">
        <v>14</v>
      </c>
      <c r="O64" s="245"/>
      <c r="P64" s="6" t="s">
        <v>14</v>
      </c>
    </row>
    <row r="65" spans="2:16" ht="12" thickBot="1" x14ac:dyDescent="0.25">
      <c r="B65" s="251" t="s">
        <v>90</v>
      </c>
      <c r="C65" s="252"/>
      <c r="D65" s="252"/>
      <c r="E65" s="252"/>
      <c r="F65" s="64">
        <f>F62+F58+F55+F52+F48+F43+F38</f>
        <v>4773630</v>
      </c>
      <c r="G65" s="64">
        <f>G62+G58+G55+G52+G48+G43+G38</f>
        <v>3006000</v>
      </c>
      <c r="H65" s="80">
        <f>H62+H58+H55+H52+H48+H43+H38</f>
        <v>1753000</v>
      </c>
      <c r="I65" s="191">
        <f>I62+I58+I55+I52+I48+I43+I38</f>
        <v>2351000</v>
      </c>
      <c r="J65" s="7" t="s">
        <v>14</v>
      </c>
      <c r="K65" s="13" t="s">
        <v>14</v>
      </c>
      <c r="L65" s="13" t="s">
        <v>14</v>
      </c>
      <c r="M65" s="13" t="s">
        <v>14</v>
      </c>
      <c r="N65" s="253" t="s">
        <v>14</v>
      </c>
      <c r="O65" s="254"/>
      <c r="P65" s="8" t="s">
        <v>14</v>
      </c>
    </row>
    <row r="66" spans="2:16" ht="18.600000000000001" customHeight="1" x14ac:dyDescent="0.2">
      <c r="B66" s="255" t="s">
        <v>91</v>
      </c>
      <c r="C66" s="256"/>
      <c r="D66" s="256"/>
      <c r="E66" s="256"/>
      <c r="F66" s="256"/>
      <c r="G66" s="256"/>
      <c r="H66" s="235"/>
      <c r="I66" s="235"/>
      <c r="J66" s="235"/>
      <c r="K66" s="235"/>
      <c r="L66" s="235"/>
      <c r="M66" s="235"/>
      <c r="N66" s="235"/>
      <c r="O66" s="235"/>
      <c r="P66" s="257"/>
    </row>
    <row r="67" spans="2:16" ht="17.100000000000001" customHeight="1" x14ac:dyDescent="0.2">
      <c r="B67" s="233" t="s">
        <v>92</v>
      </c>
      <c r="C67" s="234"/>
      <c r="D67" s="234"/>
      <c r="E67" s="234"/>
      <c r="F67" s="234"/>
      <c r="G67" s="234"/>
      <c r="H67" s="258"/>
      <c r="I67" s="258"/>
      <c r="J67" s="234"/>
      <c r="K67" s="234"/>
      <c r="L67" s="234"/>
      <c r="M67" s="234"/>
      <c r="N67" s="234"/>
      <c r="O67" s="234"/>
      <c r="P67" s="236"/>
    </row>
    <row r="68" spans="2:16" x14ac:dyDescent="0.2">
      <c r="B68" s="238" t="s">
        <v>93</v>
      </c>
      <c r="C68" s="235"/>
      <c r="D68" s="239" t="s">
        <v>94</v>
      </c>
      <c r="E68" s="240"/>
      <c r="F68" s="22">
        <v>350000</v>
      </c>
      <c r="G68" s="23">
        <v>306250</v>
      </c>
      <c r="H68" s="47">
        <v>306250</v>
      </c>
      <c r="I68" s="47">
        <v>306250</v>
      </c>
      <c r="J68" s="1">
        <v>78.5</v>
      </c>
      <c r="K68" s="2">
        <v>55</v>
      </c>
      <c r="L68" s="15">
        <v>10</v>
      </c>
      <c r="M68" s="15">
        <v>10</v>
      </c>
      <c r="N68" s="241">
        <v>0</v>
      </c>
      <c r="O68" s="240"/>
      <c r="P68" s="5">
        <v>0</v>
      </c>
    </row>
    <row r="69" spans="2:16" x14ac:dyDescent="0.2">
      <c r="B69" s="242" t="s">
        <v>95</v>
      </c>
      <c r="C69" s="243"/>
      <c r="D69" s="243"/>
      <c r="E69" s="243"/>
      <c r="F69" s="35">
        <f>F68</f>
        <v>350000</v>
      </c>
      <c r="G69" s="35">
        <f t="shared" ref="G69:I69" si="21">G68</f>
        <v>306250</v>
      </c>
      <c r="H69" s="35">
        <f t="shared" si="21"/>
        <v>306250</v>
      </c>
      <c r="I69" s="188">
        <f t="shared" si="21"/>
        <v>306250</v>
      </c>
      <c r="J69" s="3" t="s">
        <v>14</v>
      </c>
      <c r="K69" s="12" t="s">
        <v>14</v>
      </c>
      <c r="L69" s="12" t="s">
        <v>14</v>
      </c>
      <c r="M69" s="12" t="s">
        <v>14</v>
      </c>
      <c r="N69" s="244" t="s">
        <v>14</v>
      </c>
      <c r="O69" s="245"/>
      <c r="P69" s="6" t="s">
        <v>14</v>
      </c>
    </row>
    <row r="70" spans="2:16" ht="17.100000000000001" customHeight="1" x14ac:dyDescent="0.2">
      <c r="B70" s="233" t="s">
        <v>96</v>
      </c>
      <c r="C70" s="234"/>
      <c r="D70" s="234"/>
      <c r="E70" s="234"/>
      <c r="F70" s="234"/>
      <c r="G70" s="234"/>
      <c r="H70" s="235"/>
      <c r="I70" s="235"/>
      <c r="J70" s="234"/>
      <c r="K70" s="234"/>
      <c r="L70" s="234"/>
      <c r="M70" s="234"/>
      <c r="N70" s="234"/>
      <c r="O70" s="234"/>
      <c r="P70" s="236"/>
    </row>
    <row r="71" spans="2:16" x14ac:dyDescent="0.2">
      <c r="B71" s="238" t="s">
        <v>97</v>
      </c>
      <c r="C71" s="235"/>
      <c r="D71" s="239" t="s">
        <v>98</v>
      </c>
      <c r="E71" s="240"/>
      <c r="F71" s="18">
        <v>50000</v>
      </c>
      <c r="G71" s="18">
        <v>35000</v>
      </c>
      <c r="H71" s="18">
        <v>35000</v>
      </c>
      <c r="I71" s="18">
        <v>35000</v>
      </c>
      <c r="J71" s="1">
        <v>73.099999999999994</v>
      </c>
      <c r="K71" s="2">
        <v>45</v>
      </c>
      <c r="L71" s="15">
        <v>10</v>
      </c>
      <c r="M71" s="15">
        <v>10</v>
      </c>
      <c r="N71" s="241">
        <v>0</v>
      </c>
      <c r="O71" s="240"/>
      <c r="P71" s="5">
        <v>0</v>
      </c>
    </row>
    <row r="72" spans="2:16" x14ac:dyDescent="0.2">
      <c r="B72" s="238" t="s">
        <v>99</v>
      </c>
      <c r="C72" s="235"/>
      <c r="D72" s="239" t="s">
        <v>100</v>
      </c>
      <c r="E72" s="240"/>
      <c r="F72" s="22">
        <v>500000</v>
      </c>
      <c r="G72" s="23">
        <v>450000</v>
      </c>
      <c r="H72" s="23">
        <v>450000</v>
      </c>
      <c r="I72" s="23">
        <v>450000</v>
      </c>
      <c r="J72" s="1">
        <v>83.9</v>
      </c>
      <c r="K72" s="2">
        <v>50</v>
      </c>
      <c r="L72" s="15">
        <v>10</v>
      </c>
      <c r="M72" s="15">
        <v>10</v>
      </c>
      <c r="N72" s="241">
        <v>0</v>
      </c>
      <c r="O72" s="240"/>
      <c r="P72" s="5" t="s">
        <v>723</v>
      </c>
    </row>
    <row r="73" spans="2:16" x14ac:dyDescent="0.2">
      <c r="B73" s="242" t="s">
        <v>101</v>
      </c>
      <c r="C73" s="243"/>
      <c r="D73" s="243"/>
      <c r="E73" s="243"/>
      <c r="F73" s="35">
        <f>F71+F72</f>
        <v>550000</v>
      </c>
      <c r="G73" s="35">
        <f t="shared" ref="G73:I73" si="22">G71+G72</f>
        <v>485000</v>
      </c>
      <c r="H73" s="35">
        <f t="shared" si="22"/>
        <v>485000</v>
      </c>
      <c r="I73" s="188">
        <f t="shared" si="22"/>
        <v>485000</v>
      </c>
      <c r="J73" s="3" t="s">
        <v>14</v>
      </c>
      <c r="K73" s="12" t="s">
        <v>14</v>
      </c>
      <c r="L73" s="12" t="s">
        <v>14</v>
      </c>
      <c r="M73" s="12" t="s">
        <v>14</v>
      </c>
      <c r="N73" s="244" t="s">
        <v>14</v>
      </c>
      <c r="O73" s="245"/>
      <c r="P73" s="6" t="s">
        <v>14</v>
      </c>
    </row>
    <row r="74" spans="2:16" ht="17.100000000000001" customHeight="1" x14ac:dyDescent="0.2">
      <c r="B74" s="233" t="s">
        <v>102</v>
      </c>
      <c r="C74" s="234"/>
      <c r="D74" s="234"/>
      <c r="E74" s="234"/>
      <c r="F74" s="234"/>
      <c r="G74" s="234"/>
      <c r="H74" s="235"/>
      <c r="I74" s="235"/>
      <c r="J74" s="234"/>
      <c r="K74" s="234"/>
      <c r="L74" s="234"/>
      <c r="M74" s="234"/>
      <c r="N74" s="234"/>
      <c r="O74" s="234"/>
      <c r="P74" s="236"/>
    </row>
    <row r="75" spans="2:16" x14ac:dyDescent="0.2">
      <c r="B75" s="238" t="s">
        <v>103</v>
      </c>
      <c r="C75" s="235"/>
      <c r="D75" s="239" t="s">
        <v>104</v>
      </c>
      <c r="E75" s="240"/>
      <c r="F75" s="18">
        <v>2178000</v>
      </c>
      <c r="G75" s="18">
        <v>1560000</v>
      </c>
      <c r="H75" s="18">
        <v>1560000</v>
      </c>
      <c r="I75" s="26">
        <v>520000</v>
      </c>
      <c r="J75" s="1">
        <v>82.3</v>
      </c>
      <c r="K75" s="2">
        <v>60</v>
      </c>
      <c r="L75" s="15">
        <v>10</v>
      </c>
      <c r="M75" s="15">
        <v>10</v>
      </c>
      <c r="N75" s="241">
        <v>0</v>
      </c>
      <c r="O75" s="240"/>
      <c r="P75" s="5">
        <v>0</v>
      </c>
    </row>
    <row r="76" spans="2:16" x14ac:dyDescent="0.2">
      <c r="B76" s="238" t="s">
        <v>105</v>
      </c>
      <c r="C76" s="235"/>
      <c r="D76" s="239" t="s">
        <v>106</v>
      </c>
      <c r="E76" s="240"/>
      <c r="F76" s="18">
        <v>1572200</v>
      </c>
      <c r="G76" s="18">
        <v>722800</v>
      </c>
      <c r="H76" s="18">
        <v>722800</v>
      </c>
      <c r="I76" s="26">
        <v>218000</v>
      </c>
      <c r="J76" s="1">
        <v>83.9</v>
      </c>
      <c r="K76" s="2">
        <v>60</v>
      </c>
      <c r="L76" s="15">
        <v>10</v>
      </c>
      <c r="M76" s="15">
        <v>10</v>
      </c>
      <c r="N76" s="241">
        <v>0</v>
      </c>
      <c r="O76" s="240"/>
      <c r="P76" s="5">
        <v>0</v>
      </c>
    </row>
    <row r="77" spans="2:16" x14ac:dyDescent="0.2">
      <c r="B77" s="238" t="s">
        <v>107</v>
      </c>
      <c r="C77" s="235"/>
      <c r="D77" s="239" t="s">
        <v>108</v>
      </c>
      <c r="E77" s="240"/>
      <c r="F77" s="18">
        <v>332000</v>
      </c>
      <c r="G77" s="18">
        <v>292000</v>
      </c>
      <c r="H77" s="221">
        <v>189630</v>
      </c>
      <c r="I77" s="221">
        <v>189630</v>
      </c>
      <c r="J77" s="1">
        <v>67.099999999999994</v>
      </c>
      <c r="K77" s="2">
        <v>45</v>
      </c>
      <c r="L77" s="15">
        <v>10</v>
      </c>
      <c r="M77" s="15">
        <v>9</v>
      </c>
      <c r="N77" s="241">
        <v>0</v>
      </c>
      <c r="O77" s="240"/>
      <c r="P77" s="5">
        <v>1</v>
      </c>
    </row>
    <row r="78" spans="2:16" x14ac:dyDescent="0.2">
      <c r="B78" s="242" t="s">
        <v>109</v>
      </c>
      <c r="C78" s="243"/>
      <c r="D78" s="243"/>
      <c r="E78" s="243"/>
      <c r="F78" s="35">
        <f>F75+F76+F77</f>
        <v>4082200</v>
      </c>
      <c r="G78" s="35">
        <f t="shared" ref="G78:I78" si="23">G75+G76+G77</f>
        <v>2574800</v>
      </c>
      <c r="H78" s="35">
        <f t="shared" si="23"/>
        <v>2472430</v>
      </c>
      <c r="I78" s="188">
        <f t="shared" si="23"/>
        <v>927630</v>
      </c>
      <c r="J78" s="3" t="s">
        <v>14</v>
      </c>
      <c r="K78" s="12" t="s">
        <v>14</v>
      </c>
      <c r="L78" s="12" t="s">
        <v>14</v>
      </c>
      <c r="M78" s="12" t="s">
        <v>14</v>
      </c>
      <c r="N78" s="244" t="s">
        <v>14</v>
      </c>
      <c r="O78" s="245"/>
      <c r="P78" s="6" t="s">
        <v>14</v>
      </c>
    </row>
    <row r="79" spans="2:16" ht="17.100000000000001" customHeight="1" x14ac:dyDescent="0.2">
      <c r="B79" s="233" t="s">
        <v>110</v>
      </c>
      <c r="C79" s="234"/>
      <c r="D79" s="234"/>
      <c r="E79" s="234"/>
      <c r="F79" s="234"/>
      <c r="G79" s="234"/>
      <c r="H79" s="235"/>
      <c r="I79" s="235"/>
      <c r="J79" s="234"/>
      <c r="K79" s="234"/>
      <c r="L79" s="234"/>
      <c r="M79" s="234"/>
      <c r="N79" s="234"/>
      <c r="O79" s="234"/>
      <c r="P79" s="236"/>
    </row>
    <row r="80" spans="2:16" x14ac:dyDescent="0.2">
      <c r="B80" s="238" t="s">
        <v>111</v>
      </c>
      <c r="C80" s="235"/>
      <c r="D80" s="239" t="s">
        <v>112</v>
      </c>
      <c r="E80" s="240"/>
      <c r="F80" s="18">
        <v>780000</v>
      </c>
      <c r="G80" s="18">
        <v>700000</v>
      </c>
      <c r="H80" s="26">
        <v>700000</v>
      </c>
      <c r="I80" s="26">
        <v>700000</v>
      </c>
      <c r="J80" s="1">
        <v>87.8</v>
      </c>
      <c r="K80" s="2">
        <v>55</v>
      </c>
      <c r="L80" s="15">
        <v>10</v>
      </c>
      <c r="M80" s="15">
        <v>10</v>
      </c>
      <c r="N80" s="241">
        <v>0</v>
      </c>
      <c r="O80" s="240"/>
      <c r="P80" s="5">
        <v>0</v>
      </c>
    </row>
    <row r="81" spans="2:16" ht="12" thickBot="1" x14ac:dyDescent="0.25">
      <c r="B81" s="276" t="s">
        <v>113</v>
      </c>
      <c r="C81" s="277"/>
      <c r="D81" s="277"/>
      <c r="E81" s="277"/>
      <c r="F81" s="35">
        <f>F80</f>
        <v>780000</v>
      </c>
      <c r="G81" s="35">
        <f t="shared" ref="G81:I81" si="24">G80</f>
        <v>700000</v>
      </c>
      <c r="H81" s="35">
        <f t="shared" si="24"/>
        <v>700000</v>
      </c>
      <c r="I81" s="188">
        <f t="shared" si="24"/>
        <v>700000</v>
      </c>
      <c r="J81" s="3" t="s">
        <v>14</v>
      </c>
      <c r="K81" s="12" t="s">
        <v>14</v>
      </c>
      <c r="L81" s="12" t="s">
        <v>14</v>
      </c>
      <c r="M81" s="12" t="s">
        <v>14</v>
      </c>
      <c r="N81" s="244" t="s">
        <v>14</v>
      </c>
      <c r="O81" s="245"/>
      <c r="P81" s="6" t="s">
        <v>14</v>
      </c>
    </row>
    <row r="82" spans="2:16" x14ac:dyDescent="0.2">
      <c r="B82" s="267" t="s">
        <v>23</v>
      </c>
      <c r="C82" s="268"/>
      <c r="D82" s="268"/>
      <c r="E82" s="268"/>
      <c r="F82" s="57">
        <f>F68+F72</f>
        <v>850000</v>
      </c>
      <c r="G82" s="58">
        <f t="shared" ref="G82:I82" si="25">G68+G72</f>
        <v>756250</v>
      </c>
      <c r="H82" s="74">
        <f t="shared" si="25"/>
        <v>756250</v>
      </c>
      <c r="I82" s="192">
        <f t="shared" si="25"/>
        <v>756250</v>
      </c>
      <c r="J82" s="9" t="s">
        <v>14</v>
      </c>
      <c r="K82" s="44" t="s">
        <v>14</v>
      </c>
      <c r="L82" s="44" t="s">
        <v>14</v>
      </c>
      <c r="M82" s="44" t="s">
        <v>14</v>
      </c>
      <c r="N82" s="269" t="s">
        <v>14</v>
      </c>
      <c r="O82" s="270"/>
      <c r="P82" s="10" t="s">
        <v>14</v>
      </c>
    </row>
    <row r="83" spans="2:16" x14ac:dyDescent="0.2">
      <c r="B83" s="249" t="s">
        <v>24</v>
      </c>
      <c r="C83" s="250"/>
      <c r="D83" s="250"/>
      <c r="E83" s="250"/>
      <c r="F83" s="75">
        <f>F71+F75+F76+F77+F80</f>
        <v>4912200</v>
      </c>
      <c r="G83" s="76">
        <f t="shared" ref="G83:I83" si="26">G71+G75+G76+G77+G80</f>
        <v>3309800</v>
      </c>
      <c r="H83" s="77">
        <f t="shared" si="26"/>
        <v>3207430</v>
      </c>
      <c r="I83" s="190">
        <f t="shared" si="26"/>
        <v>1662630</v>
      </c>
      <c r="J83" s="3" t="s">
        <v>14</v>
      </c>
      <c r="K83" s="43" t="s">
        <v>14</v>
      </c>
      <c r="L83" s="43" t="s">
        <v>14</v>
      </c>
      <c r="M83" s="43" t="s">
        <v>14</v>
      </c>
      <c r="N83" s="244" t="s">
        <v>14</v>
      </c>
      <c r="O83" s="245"/>
      <c r="P83" s="6" t="s">
        <v>14</v>
      </c>
    </row>
    <row r="84" spans="2:16" ht="12" thickBot="1" x14ac:dyDescent="0.25">
      <c r="B84" s="251" t="s">
        <v>114</v>
      </c>
      <c r="C84" s="252"/>
      <c r="D84" s="252"/>
      <c r="E84" s="252"/>
      <c r="F84" s="78">
        <f>F69+F73+F78+F81</f>
        <v>5762200</v>
      </c>
      <c r="G84" s="79">
        <f>G69+G73+G78+G81</f>
        <v>4066050</v>
      </c>
      <c r="H84" s="80">
        <f>H69+H73+H78+H81</f>
        <v>3963680</v>
      </c>
      <c r="I84" s="191">
        <f>I69+I73+I78+I81</f>
        <v>2418880</v>
      </c>
      <c r="J84" s="7" t="s">
        <v>14</v>
      </c>
      <c r="K84" s="45" t="s">
        <v>14</v>
      </c>
      <c r="L84" s="45" t="s">
        <v>14</v>
      </c>
      <c r="M84" s="45" t="s">
        <v>14</v>
      </c>
      <c r="N84" s="253" t="s">
        <v>14</v>
      </c>
      <c r="O84" s="254"/>
      <c r="P84" s="8" t="s">
        <v>14</v>
      </c>
    </row>
    <row r="85" spans="2:16" ht="18.600000000000001" customHeight="1" x14ac:dyDescent="0.2">
      <c r="B85" s="255" t="s">
        <v>115</v>
      </c>
      <c r="C85" s="256"/>
      <c r="D85" s="256"/>
      <c r="E85" s="256"/>
      <c r="F85" s="256"/>
      <c r="G85" s="256"/>
      <c r="H85" s="235"/>
      <c r="I85" s="235"/>
      <c r="J85" s="235"/>
      <c r="K85" s="235"/>
      <c r="L85" s="235"/>
      <c r="M85" s="235"/>
      <c r="N85" s="235"/>
      <c r="O85" s="235"/>
      <c r="P85" s="257"/>
    </row>
    <row r="86" spans="2:16" ht="17.100000000000001" customHeight="1" x14ac:dyDescent="0.2">
      <c r="B86" s="233" t="s">
        <v>126</v>
      </c>
      <c r="C86" s="234"/>
      <c r="D86" s="234"/>
      <c r="E86" s="234"/>
      <c r="F86" s="234"/>
      <c r="G86" s="234"/>
      <c r="H86" s="234"/>
      <c r="I86" s="234"/>
      <c r="J86" s="234"/>
      <c r="K86" s="234"/>
      <c r="L86" s="234"/>
      <c r="M86" s="234"/>
      <c r="N86" s="234"/>
      <c r="O86" s="234"/>
      <c r="P86" s="236"/>
    </row>
    <row r="87" spans="2:16" x14ac:dyDescent="0.2">
      <c r="B87" s="238" t="s">
        <v>131</v>
      </c>
      <c r="C87" s="235"/>
      <c r="D87" s="239" t="s">
        <v>132</v>
      </c>
      <c r="E87" s="240"/>
      <c r="F87" s="18">
        <v>228600</v>
      </c>
      <c r="G87" s="18">
        <v>192000</v>
      </c>
      <c r="H87" s="26">
        <v>192000</v>
      </c>
      <c r="I87" s="31">
        <v>192000</v>
      </c>
      <c r="J87" s="1"/>
      <c r="K87" s="2">
        <v>45</v>
      </c>
      <c r="L87" s="15">
        <v>9</v>
      </c>
      <c r="M87" s="15">
        <v>9</v>
      </c>
      <c r="N87" s="241">
        <v>0</v>
      </c>
      <c r="O87" s="240"/>
      <c r="P87" s="5">
        <v>0</v>
      </c>
    </row>
    <row r="88" spans="2:16" x14ac:dyDescent="0.2">
      <c r="B88" s="242" t="s">
        <v>133</v>
      </c>
      <c r="C88" s="243"/>
      <c r="D88" s="243"/>
      <c r="E88" s="243"/>
      <c r="F88" s="35">
        <f>F87</f>
        <v>228600</v>
      </c>
      <c r="G88" s="35">
        <f t="shared" ref="G88:I88" si="27">G87</f>
        <v>192000</v>
      </c>
      <c r="H88" s="35">
        <f t="shared" si="27"/>
        <v>192000</v>
      </c>
      <c r="I88" s="183">
        <f t="shared" si="27"/>
        <v>192000</v>
      </c>
      <c r="J88" s="3" t="s">
        <v>14</v>
      </c>
      <c r="K88" s="12" t="s">
        <v>14</v>
      </c>
      <c r="L88" s="12" t="s">
        <v>14</v>
      </c>
      <c r="M88" s="12" t="s">
        <v>14</v>
      </c>
      <c r="N88" s="244" t="s">
        <v>14</v>
      </c>
      <c r="O88" s="245"/>
      <c r="P88" s="6" t="s">
        <v>14</v>
      </c>
    </row>
    <row r="89" spans="2:16" ht="17.100000000000001" customHeight="1" x14ac:dyDescent="0.2">
      <c r="B89" s="233" t="s">
        <v>116</v>
      </c>
      <c r="C89" s="234"/>
      <c r="D89" s="234"/>
      <c r="E89" s="234"/>
      <c r="F89" s="234"/>
      <c r="G89" s="234"/>
      <c r="H89" s="237"/>
      <c r="I89" s="237"/>
      <c r="J89" s="234"/>
      <c r="K89" s="234"/>
      <c r="L89" s="234"/>
      <c r="M89" s="234"/>
      <c r="N89" s="234"/>
      <c r="O89" s="234"/>
      <c r="P89" s="236"/>
    </row>
    <row r="90" spans="2:16" x14ac:dyDescent="0.2">
      <c r="B90" s="238" t="s">
        <v>117</v>
      </c>
      <c r="C90" s="235"/>
      <c r="D90" s="239" t="s">
        <v>118</v>
      </c>
      <c r="E90" s="240"/>
      <c r="F90" s="22">
        <v>850000</v>
      </c>
      <c r="G90" s="23">
        <v>350000</v>
      </c>
      <c r="H90" s="24">
        <v>350000</v>
      </c>
      <c r="I90" s="163">
        <v>350000</v>
      </c>
      <c r="J90" s="1">
        <v>88.5</v>
      </c>
      <c r="K90" s="2">
        <v>65</v>
      </c>
      <c r="L90" s="15">
        <v>9</v>
      </c>
      <c r="M90" s="15">
        <v>7</v>
      </c>
      <c r="N90" s="241">
        <v>0</v>
      </c>
      <c r="O90" s="240"/>
      <c r="P90" s="5">
        <v>2</v>
      </c>
    </row>
    <row r="91" spans="2:16" x14ac:dyDescent="0.2">
      <c r="B91" s="242" t="s">
        <v>119</v>
      </c>
      <c r="C91" s="243"/>
      <c r="D91" s="243"/>
      <c r="E91" s="243"/>
      <c r="F91" s="35">
        <f>F90</f>
        <v>850000</v>
      </c>
      <c r="G91" s="35">
        <f t="shared" ref="G91:I91" si="28">G90</f>
        <v>350000</v>
      </c>
      <c r="H91" s="35">
        <f t="shared" si="28"/>
        <v>350000</v>
      </c>
      <c r="I91" s="183">
        <f t="shared" si="28"/>
        <v>350000</v>
      </c>
      <c r="J91" s="3" t="s">
        <v>14</v>
      </c>
      <c r="K91" s="12" t="s">
        <v>14</v>
      </c>
      <c r="L91" s="12" t="s">
        <v>14</v>
      </c>
      <c r="M91" s="12" t="s">
        <v>14</v>
      </c>
      <c r="N91" s="244" t="s">
        <v>14</v>
      </c>
      <c r="O91" s="245"/>
      <c r="P91" s="6" t="s">
        <v>14</v>
      </c>
    </row>
    <row r="92" spans="2:16" ht="17.100000000000001" customHeight="1" x14ac:dyDescent="0.2">
      <c r="B92" s="233" t="s">
        <v>120</v>
      </c>
      <c r="C92" s="234"/>
      <c r="D92" s="234"/>
      <c r="E92" s="234"/>
      <c r="F92" s="234"/>
      <c r="G92" s="234"/>
      <c r="H92" s="235"/>
      <c r="I92" s="235"/>
      <c r="J92" s="234"/>
      <c r="K92" s="234"/>
      <c r="L92" s="234"/>
      <c r="M92" s="234"/>
      <c r="N92" s="234"/>
      <c r="O92" s="234"/>
      <c r="P92" s="236"/>
    </row>
    <row r="93" spans="2:16" x14ac:dyDescent="0.2">
      <c r="B93" s="238" t="s">
        <v>121</v>
      </c>
      <c r="C93" s="235"/>
      <c r="D93" s="239" t="s">
        <v>122</v>
      </c>
      <c r="E93" s="240"/>
      <c r="F93" s="18">
        <v>44320</v>
      </c>
      <c r="G93" s="18">
        <v>34320</v>
      </c>
      <c r="H93" s="31">
        <v>34320</v>
      </c>
      <c r="I93" s="31">
        <v>34320</v>
      </c>
      <c r="J93" s="1">
        <v>66</v>
      </c>
      <c r="K93" s="2">
        <v>45</v>
      </c>
      <c r="L93" s="15">
        <v>9</v>
      </c>
      <c r="M93" s="15">
        <v>9</v>
      </c>
      <c r="N93" s="241">
        <v>0</v>
      </c>
      <c r="O93" s="240"/>
      <c r="P93" s="5">
        <v>0</v>
      </c>
    </row>
    <row r="94" spans="2:16" x14ac:dyDescent="0.2">
      <c r="B94" s="238" t="s">
        <v>123</v>
      </c>
      <c r="C94" s="235"/>
      <c r="D94" s="239" t="s">
        <v>124</v>
      </c>
      <c r="E94" s="240"/>
      <c r="F94" s="22">
        <v>473964</v>
      </c>
      <c r="G94" s="23">
        <v>350000</v>
      </c>
      <c r="H94" s="162">
        <v>350000</v>
      </c>
      <c r="I94" s="25">
        <v>350000</v>
      </c>
      <c r="J94" s="1">
        <v>75</v>
      </c>
      <c r="K94" s="2">
        <v>45</v>
      </c>
      <c r="L94" s="15">
        <v>9</v>
      </c>
      <c r="M94" s="15">
        <v>9</v>
      </c>
      <c r="N94" s="241">
        <v>0</v>
      </c>
      <c r="O94" s="240"/>
      <c r="P94" s="5">
        <v>0</v>
      </c>
    </row>
    <row r="95" spans="2:16" x14ac:dyDescent="0.2">
      <c r="B95" s="242" t="s">
        <v>125</v>
      </c>
      <c r="C95" s="243"/>
      <c r="D95" s="243"/>
      <c r="E95" s="243"/>
      <c r="F95" s="35">
        <f>F93+F94</f>
        <v>518284</v>
      </c>
      <c r="G95" s="35">
        <f t="shared" ref="G95:I95" si="29">G93+G94</f>
        <v>384320</v>
      </c>
      <c r="H95" s="35">
        <f t="shared" si="29"/>
        <v>384320</v>
      </c>
      <c r="I95" s="183">
        <f t="shared" si="29"/>
        <v>384320</v>
      </c>
      <c r="J95" s="3" t="s">
        <v>14</v>
      </c>
      <c r="K95" s="12" t="s">
        <v>14</v>
      </c>
      <c r="L95" s="12" t="s">
        <v>14</v>
      </c>
      <c r="M95" s="12" t="s">
        <v>14</v>
      </c>
      <c r="N95" s="244" t="s">
        <v>14</v>
      </c>
      <c r="O95" s="245"/>
      <c r="P95" s="6" t="s">
        <v>14</v>
      </c>
    </row>
    <row r="96" spans="2:16" ht="17.100000000000001" customHeight="1" x14ac:dyDescent="0.2">
      <c r="B96" s="233" t="s">
        <v>126</v>
      </c>
      <c r="C96" s="234"/>
      <c r="D96" s="234"/>
      <c r="E96" s="234"/>
      <c r="F96" s="234"/>
      <c r="G96" s="234"/>
      <c r="H96" s="235"/>
      <c r="I96" s="235"/>
      <c r="J96" s="234"/>
      <c r="K96" s="234"/>
      <c r="L96" s="234"/>
      <c r="M96" s="234"/>
      <c r="N96" s="234"/>
      <c r="O96" s="234"/>
      <c r="P96" s="236"/>
    </row>
    <row r="97" spans="2:16" x14ac:dyDescent="0.2">
      <c r="B97" s="238" t="s">
        <v>127</v>
      </c>
      <c r="C97" s="235"/>
      <c r="D97" s="239" t="s">
        <v>128</v>
      </c>
      <c r="E97" s="240"/>
      <c r="F97" s="18">
        <v>1146000</v>
      </c>
      <c r="G97" s="18">
        <v>1000000</v>
      </c>
      <c r="H97" s="31">
        <v>1000000</v>
      </c>
      <c r="I97" s="31">
        <v>1000000</v>
      </c>
      <c r="J97" s="1">
        <v>76.5</v>
      </c>
      <c r="K97" s="2">
        <v>55</v>
      </c>
      <c r="L97" s="15">
        <v>9</v>
      </c>
      <c r="M97" s="15">
        <v>9</v>
      </c>
      <c r="N97" s="241">
        <v>0</v>
      </c>
      <c r="O97" s="240"/>
      <c r="P97" s="5">
        <v>0</v>
      </c>
    </row>
    <row r="98" spans="2:16" x14ac:dyDescent="0.2">
      <c r="B98" s="238" t="s">
        <v>129</v>
      </c>
      <c r="C98" s="235"/>
      <c r="D98" s="239" t="s">
        <v>130</v>
      </c>
      <c r="E98" s="240"/>
      <c r="F98" s="22">
        <v>1000000</v>
      </c>
      <c r="G98" s="23">
        <v>550000</v>
      </c>
      <c r="H98" s="162">
        <v>0</v>
      </c>
      <c r="I98" s="25">
        <v>0</v>
      </c>
      <c r="J98" s="1">
        <v>72.5</v>
      </c>
      <c r="K98" s="2">
        <v>35</v>
      </c>
      <c r="L98" s="15">
        <v>9</v>
      </c>
      <c r="M98" s="15">
        <v>9</v>
      </c>
      <c r="N98" s="241">
        <v>0</v>
      </c>
      <c r="O98" s="240"/>
      <c r="P98" s="5">
        <v>0</v>
      </c>
    </row>
    <row r="99" spans="2:16" x14ac:dyDescent="0.2">
      <c r="B99" s="242" t="s">
        <v>133</v>
      </c>
      <c r="C99" s="243"/>
      <c r="D99" s="243"/>
      <c r="E99" s="243"/>
      <c r="F99" s="35">
        <f>F97+F98</f>
        <v>2146000</v>
      </c>
      <c r="G99" s="35">
        <f t="shared" ref="G99:I99" si="30">G97+G98</f>
        <v>1550000</v>
      </c>
      <c r="H99" s="35">
        <f t="shared" si="30"/>
        <v>1000000</v>
      </c>
      <c r="I99" s="183">
        <f t="shared" si="30"/>
        <v>1000000</v>
      </c>
      <c r="J99" s="3" t="s">
        <v>14</v>
      </c>
      <c r="K99" s="12" t="s">
        <v>14</v>
      </c>
      <c r="L99" s="12" t="s">
        <v>14</v>
      </c>
      <c r="M99" s="12" t="s">
        <v>14</v>
      </c>
      <c r="N99" s="244" t="s">
        <v>14</v>
      </c>
      <c r="O99" s="245"/>
      <c r="P99" s="6" t="s">
        <v>14</v>
      </c>
    </row>
    <row r="100" spans="2:16" ht="17.100000000000001" customHeight="1" x14ac:dyDescent="0.2">
      <c r="B100" s="233" t="s">
        <v>134</v>
      </c>
      <c r="C100" s="234"/>
      <c r="D100" s="234"/>
      <c r="E100" s="234"/>
      <c r="F100" s="234"/>
      <c r="G100" s="234"/>
      <c r="H100" s="237"/>
      <c r="I100" s="237"/>
      <c r="J100" s="234"/>
      <c r="K100" s="234"/>
      <c r="L100" s="234"/>
      <c r="M100" s="234"/>
      <c r="N100" s="234"/>
      <c r="O100" s="234"/>
      <c r="P100" s="236"/>
    </row>
    <row r="101" spans="2:16" x14ac:dyDescent="0.2">
      <c r="B101" s="238" t="s">
        <v>135</v>
      </c>
      <c r="C101" s="235"/>
      <c r="D101" s="239" t="s">
        <v>136</v>
      </c>
      <c r="E101" s="240"/>
      <c r="F101" s="22">
        <v>438020</v>
      </c>
      <c r="G101" s="23">
        <v>350000</v>
      </c>
      <c r="H101" s="162">
        <v>350000</v>
      </c>
      <c r="I101" s="25">
        <v>350000</v>
      </c>
      <c r="J101" s="1">
        <v>75.5</v>
      </c>
      <c r="K101" s="2">
        <v>55</v>
      </c>
      <c r="L101" s="15">
        <v>9</v>
      </c>
      <c r="M101" s="15">
        <v>9</v>
      </c>
      <c r="N101" s="241">
        <v>0</v>
      </c>
      <c r="O101" s="240"/>
      <c r="P101" s="5">
        <v>0</v>
      </c>
    </row>
    <row r="102" spans="2:16" x14ac:dyDescent="0.2">
      <c r="B102" s="242" t="s">
        <v>137</v>
      </c>
      <c r="C102" s="243"/>
      <c r="D102" s="243"/>
      <c r="E102" s="243"/>
      <c r="F102" s="35">
        <f>F101</f>
        <v>438020</v>
      </c>
      <c r="G102" s="35">
        <f t="shared" ref="G102:I102" si="31">G101</f>
        <v>350000</v>
      </c>
      <c r="H102" s="35">
        <f t="shared" si="31"/>
        <v>350000</v>
      </c>
      <c r="I102" s="183">
        <f t="shared" si="31"/>
        <v>350000</v>
      </c>
      <c r="J102" s="3" t="s">
        <v>14</v>
      </c>
      <c r="K102" s="12" t="s">
        <v>14</v>
      </c>
      <c r="L102" s="12" t="s">
        <v>14</v>
      </c>
      <c r="M102" s="12" t="s">
        <v>14</v>
      </c>
      <c r="N102" s="244" t="s">
        <v>14</v>
      </c>
      <c r="O102" s="245"/>
      <c r="P102" s="6" t="s">
        <v>14</v>
      </c>
    </row>
    <row r="103" spans="2:16" ht="17.100000000000001" customHeight="1" x14ac:dyDescent="0.2">
      <c r="B103" s="233" t="s">
        <v>138</v>
      </c>
      <c r="C103" s="234"/>
      <c r="D103" s="234"/>
      <c r="E103" s="234"/>
      <c r="F103" s="234"/>
      <c r="G103" s="234"/>
      <c r="H103" s="235"/>
      <c r="I103" s="235"/>
      <c r="J103" s="234"/>
      <c r="K103" s="234"/>
      <c r="L103" s="234"/>
      <c r="M103" s="234"/>
      <c r="N103" s="234"/>
      <c r="O103" s="234"/>
      <c r="P103" s="236"/>
    </row>
    <row r="104" spans="2:16" x14ac:dyDescent="0.2">
      <c r="B104" s="238" t="s">
        <v>139</v>
      </c>
      <c r="C104" s="235"/>
      <c r="D104" s="239" t="s">
        <v>140</v>
      </c>
      <c r="E104" s="240"/>
      <c r="F104" s="18">
        <v>84600</v>
      </c>
      <c r="G104" s="18">
        <v>57800</v>
      </c>
      <c r="H104" s="26">
        <v>57800</v>
      </c>
      <c r="I104" s="31">
        <v>57800</v>
      </c>
      <c r="J104" s="1">
        <v>73.3</v>
      </c>
      <c r="K104" s="2">
        <v>45</v>
      </c>
      <c r="L104" s="15">
        <v>9</v>
      </c>
      <c r="M104" s="15">
        <v>9</v>
      </c>
      <c r="N104" s="241">
        <v>0</v>
      </c>
      <c r="O104" s="240"/>
      <c r="P104" s="5">
        <v>0</v>
      </c>
    </row>
    <row r="105" spans="2:16" x14ac:dyDescent="0.2">
      <c r="B105" s="242" t="s">
        <v>141</v>
      </c>
      <c r="C105" s="243"/>
      <c r="D105" s="243"/>
      <c r="E105" s="243"/>
      <c r="F105" s="35">
        <f>F104</f>
        <v>84600</v>
      </c>
      <c r="G105" s="35">
        <f t="shared" ref="G105:I105" si="32">G104</f>
        <v>57800</v>
      </c>
      <c r="H105" s="35">
        <f t="shared" si="32"/>
        <v>57800</v>
      </c>
      <c r="I105" s="183">
        <f t="shared" si="32"/>
        <v>57800</v>
      </c>
      <c r="J105" s="3" t="s">
        <v>14</v>
      </c>
      <c r="K105" s="12" t="s">
        <v>14</v>
      </c>
      <c r="L105" s="12" t="s">
        <v>14</v>
      </c>
      <c r="M105" s="12" t="s">
        <v>14</v>
      </c>
      <c r="N105" s="244" t="s">
        <v>14</v>
      </c>
      <c r="O105" s="245"/>
      <c r="P105" s="6" t="s">
        <v>14</v>
      </c>
    </row>
    <row r="106" spans="2:16" ht="17.100000000000001" customHeight="1" x14ac:dyDescent="0.2">
      <c r="B106" s="233" t="s">
        <v>142</v>
      </c>
      <c r="C106" s="234"/>
      <c r="D106" s="234"/>
      <c r="E106" s="234"/>
      <c r="F106" s="234"/>
      <c r="G106" s="234"/>
      <c r="H106" s="237"/>
      <c r="I106" s="237"/>
      <c r="J106" s="234"/>
      <c r="K106" s="234"/>
      <c r="L106" s="234"/>
      <c r="M106" s="234"/>
      <c r="N106" s="234"/>
      <c r="O106" s="234"/>
      <c r="P106" s="236"/>
    </row>
    <row r="107" spans="2:16" x14ac:dyDescent="0.2">
      <c r="B107" s="238" t="s">
        <v>143</v>
      </c>
      <c r="C107" s="235"/>
      <c r="D107" s="239" t="s">
        <v>144</v>
      </c>
      <c r="E107" s="240"/>
      <c r="F107" s="22">
        <v>449757</v>
      </c>
      <c r="G107" s="23">
        <v>404781</v>
      </c>
      <c r="H107" s="162">
        <v>404781</v>
      </c>
      <c r="I107" s="25">
        <v>404781</v>
      </c>
      <c r="J107" s="1">
        <v>65</v>
      </c>
      <c r="K107" s="2">
        <v>45</v>
      </c>
      <c r="L107" s="15">
        <v>9</v>
      </c>
      <c r="M107" s="15">
        <v>9</v>
      </c>
      <c r="N107" s="241">
        <v>0</v>
      </c>
      <c r="O107" s="240"/>
      <c r="P107" s="5">
        <v>0</v>
      </c>
    </row>
    <row r="108" spans="2:16" ht="12" thickBot="1" x14ac:dyDescent="0.25">
      <c r="B108" s="276" t="s">
        <v>145</v>
      </c>
      <c r="C108" s="277"/>
      <c r="D108" s="277"/>
      <c r="E108" s="277"/>
      <c r="F108" s="35">
        <f>F107</f>
        <v>449757</v>
      </c>
      <c r="G108" s="35">
        <f t="shared" ref="G108:I108" si="33">G107</f>
        <v>404781</v>
      </c>
      <c r="H108" s="35">
        <f t="shared" si="33"/>
        <v>404781</v>
      </c>
      <c r="I108" s="183">
        <f t="shared" si="33"/>
        <v>404781</v>
      </c>
      <c r="J108" s="3" t="s">
        <v>14</v>
      </c>
      <c r="K108" s="12" t="s">
        <v>14</v>
      </c>
      <c r="L108" s="12" t="s">
        <v>14</v>
      </c>
      <c r="M108" s="12" t="s">
        <v>14</v>
      </c>
      <c r="N108" s="244" t="s">
        <v>14</v>
      </c>
      <c r="O108" s="245"/>
      <c r="P108" s="6" t="s">
        <v>14</v>
      </c>
    </row>
    <row r="109" spans="2:16" x14ac:dyDescent="0.2">
      <c r="B109" s="267" t="s">
        <v>23</v>
      </c>
      <c r="C109" s="268"/>
      <c r="D109" s="268"/>
      <c r="E109" s="268"/>
      <c r="F109" s="57">
        <f>F90+F94+F98+F101+F107</f>
        <v>3211741</v>
      </c>
      <c r="G109" s="58">
        <f t="shared" ref="G109:I109" si="34">G90+G94+G98+G101+G107</f>
        <v>2004781</v>
      </c>
      <c r="H109" s="147">
        <f t="shared" si="34"/>
        <v>1454781</v>
      </c>
      <c r="I109" s="192">
        <f t="shared" si="34"/>
        <v>1454781</v>
      </c>
      <c r="J109" s="9" t="s">
        <v>14</v>
      </c>
      <c r="K109" s="14" t="s">
        <v>14</v>
      </c>
      <c r="L109" s="14" t="s">
        <v>14</v>
      </c>
      <c r="M109" s="14" t="s">
        <v>14</v>
      </c>
      <c r="N109" s="269" t="s">
        <v>14</v>
      </c>
      <c r="O109" s="270"/>
      <c r="P109" s="10" t="s">
        <v>14</v>
      </c>
    </row>
    <row r="110" spans="2:16" x14ac:dyDescent="0.2">
      <c r="B110" s="249" t="s">
        <v>24</v>
      </c>
      <c r="C110" s="250"/>
      <c r="D110" s="250"/>
      <c r="E110" s="250"/>
      <c r="F110" s="75">
        <f>F87+F93+F97+F104</f>
        <v>1503520</v>
      </c>
      <c r="G110" s="76">
        <f t="shared" ref="G110:I110" si="35">G87+G93+G97+G104</f>
        <v>1284120</v>
      </c>
      <c r="H110" s="160">
        <f t="shared" si="35"/>
        <v>1284120</v>
      </c>
      <c r="I110" s="190">
        <f t="shared" si="35"/>
        <v>1284120</v>
      </c>
      <c r="J110" s="3" t="s">
        <v>14</v>
      </c>
      <c r="K110" s="12" t="s">
        <v>14</v>
      </c>
      <c r="L110" s="12" t="s">
        <v>14</v>
      </c>
      <c r="M110" s="12" t="s">
        <v>14</v>
      </c>
      <c r="N110" s="244" t="s">
        <v>14</v>
      </c>
      <c r="O110" s="245"/>
      <c r="P110" s="6" t="s">
        <v>14</v>
      </c>
    </row>
    <row r="111" spans="2:16" ht="12" thickBot="1" x14ac:dyDescent="0.25">
      <c r="B111" s="251" t="s">
        <v>146</v>
      </c>
      <c r="C111" s="252"/>
      <c r="D111" s="252"/>
      <c r="E111" s="252"/>
      <c r="F111" s="78">
        <f>F88+F91+F95+F99+F102+F105+F108</f>
        <v>4715261</v>
      </c>
      <c r="G111" s="79">
        <f>G88+G91+G95+G99+G102+G105+G108</f>
        <v>3288901</v>
      </c>
      <c r="H111" s="149">
        <f>H88+H91+H95+H99+H102+H105+H108</f>
        <v>2738901</v>
      </c>
      <c r="I111" s="191">
        <f>I88+I91+I95+I99+I102+I105+I108</f>
        <v>2738901</v>
      </c>
      <c r="J111" s="7" t="s">
        <v>14</v>
      </c>
      <c r="K111" s="13" t="s">
        <v>14</v>
      </c>
      <c r="L111" s="13" t="s">
        <v>14</v>
      </c>
      <c r="M111" s="13" t="s">
        <v>14</v>
      </c>
      <c r="N111" s="253" t="s">
        <v>14</v>
      </c>
      <c r="O111" s="254"/>
      <c r="P111" s="8" t="s">
        <v>14</v>
      </c>
    </row>
    <row r="112" spans="2:16" ht="18.600000000000001" customHeight="1" x14ac:dyDescent="0.2">
      <c r="B112" s="271" t="s">
        <v>147</v>
      </c>
      <c r="C112" s="235"/>
      <c r="D112" s="235"/>
      <c r="E112" s="235"/>
      <c r="F112" s="235"/>
      <c r="G112" s="235"/>
      <c r="H112" s="235"/>
      <c r="I112" s="235"/>
      <c r="J112" s="235"/>
      <c r="K112" s="235"/>
      <c r="L112" s="235"/>
      <c r="M112" s="235"/>
      <c r="N112" s="235"/>
      <c r="O112" s="235"/>
      <c r="P112" s="257"/>
    </row>
    <row r="113" spans="1:16" ht="17.100000000000001" customHeight="1" x14ac:dyDescent="0.2">
      <c r="B113" s="233" t="s">
        <v>635</v>
      </c>
      <c r="C113" s="234"/>
      <c r="D113" s="234"/>
      <c r="E113" s="234"/>
      <c r="F113" s="234"/>
      <c r="G113" s="234"/>
      <c r="H113" s="234"/>
      <c r="I113" s="234"/>
      <c r="J113" s="234"/>
      <c r="K113" s="234"/>
      <c r="L113" s="234"/>
      <c r="M113" s="234"/>
      <c r="N113" s="234"/>
      <c r="O113" s="234"/>
      <c r="P113" s="236"/>
    </row>
    <row r="114" spans="1:16" x14ac:dyDescent="0.2">
      <c r="B114" s="238" t="s">
        <v>178</v>
      </c>
      <c r="C114" s="235"/>
      <c r="D114" s="239" t="s">
        <v>179</v>
      </c>
      <c r="E114" s="240"/>
      <c r="F114" s="18">
        <v>40000</v>
      </c>
      <c r="G114" s="18">
        <v>35000</v>
      </c>
      <c r="H114" s="26">
        <v>17600</v>
      </c>
      <c r="I114" s="26">
        <v>17600</v>
      </c>
      <c r="J114" s="1"/>
      <c r="K114" s="2">
        <v>40</v>
      </c>
      <c r="L114" s="15">
        <v>8</v>
      </c>
      <c r="M114" s="15">
        <v>8</v>
      </c>
      <c r="N114" s="241">
        <v>0</v>
      </c>
      <c r="O114" s="240"/>
      <c r="P114" s="5">
        <v>0</v>
      </c>
    </row>
    <row r="115" spans="1:16" x14ac:dyDescent="0.2">
      <c r="B115" s="238" t="s">
        <v>180</v>
      </c>
      <c r="C115" s="235"/>
      <c r="D115" s="239" t="s">
        <v>181</v>
      </c>
      <c r="E115" s="240"/>
      <c r="F115" s="18">
        <v>27000</v>
      </c>
      <c r="G115" s="18">
        <v>27000</v>
      </c>
      <c r="H115" s="26">
        <v>20400</v>
      </c>
      <c r="I115" s="26">
        <v>20400</v>
      </c>
      <c r="J115" s="1"/>
      <c r="K115" s="2">
        <v>40</v>
      </c>
      <c r="L115" s="15">
        <v>8</v>
      </c>
      <c r="M115" s="15">
        <v>8</v>
      </c>
      <c r="N115" s="241">
        <v>0</v>
      </c>
      <c r="O115" s="240"/>
      <c r="P115" s="5">
        <v>0</v>
      </c>
    </row>
    <row r="116" spans="1:16" x14ac:dyDescent="0.2">
      <c r="B116" s="238" t="s">
        <v>182</v>
      </c>
      <c r="C116" s="235"/>
      <c r="D116" s="239" t="s">
        <v>183</v>
      </c>
      <c r="E116" s="240"/>
      <c r="F116" s="18">
        <v>45000</v>
      </c>
      <c r="G116" s="18">
        <v>36000</v>
      </c>
      <c r="H116" s="26">
        <v>36000</v>
      </c>
      <c r="I116" s="26">
        <v>36000</v>
      </c>
      <c r="J116" s="1"/>
      <c r="K116" s="2">
        <v>40</v>
      </c>
      <c r="L116" s="15">
        <v>8</v>
      </c>
      <c r="M116" s="15">
        <v>8</v>
      </c>
      <c r="N116" s="241">
        <v>0</v>
      </c>
      <c r="O116" s="240"/>
      <c r="P116" s="5">
        <v>0</v>
      </c>
    </row>
    <row r="117" spans="1:16" x14ac:dyDescent="0.2">
      <c r="B117" s="242" t="s">
        <v>637</v>
      </c>
      <c r="C117" s="243"/>
      <c r="D117" s="243"/>
      <c r="E117" s="243"/>
      <c r="F117" s="35">
        <f>F114+F115+F116</f>
        <v>112000</v>
      </c>
      <c r="G117" s="35">
        <f t="shared" ref="G117:I117" si="36">G114+G115+G116</f>
        <v>98000</v>
      </c>
      <c r="H117" s="35">
        <f t="shared" si="36"/>
        <v>74000</v>
      </c>
      <c r="I117" s="188">
        <f t="shared" si="36"/>
        <v>74000</v>
      </c>
      <c r="J117" s="3" t="s">
        <v>14</v>
      </c>
      <c r="K117" s="12" t="s">
        <v>14</v>
      </c>
      <c r="L117" s="12" t="s">
        <v>14</v>
      </c>
      <c r="M117" s="12" t="s">
        <v>14</v>
      </c>
      <c r="N117" s="244" t="s">
        <v>14</v>
      </c>
      <c r="O117" s="245"/>
      <c r="P117" s="6" t="s">
        <v>14</v>
      </c>
    </row>
    <row r="118" spans="1:16" ht="17.100000000000001" customHeight="1" x14ac:dyDescent="0.2">
      <c r="B118" s="233" t="s">
        <v>148</v>
      </c>
      <c r="C118" s="234"/>
      <c r="D118" s="234"/>
      <c r="E118" s="234"/>
      <c r="F118" s="234"/>
      <c r="G118" s="234"/>
      <c r="H118" s="235"/>
      <c r="I118" s="235"/>
      <c r="J118" s="234"/>
      <c r="K118" s="234"/>
      <c r="L118" s="234"/>
      <c r="M118" s="234"/>
      <c r="N118" s="234"/>
      <c r="O118" s="234"/>
      <c r="P118" s="236"/>
    </row>
    <row r="119" spans="1:16" x14ac:dyDescent="0.2">
      <c r="B119" s="238" t="s">
        <v>149</v>
      </c>
      <c r="C119" s="235"/>
      <c r="D119" s="239" t="s">
        <v>150</v>
      </c>
      <c r="E119" s="240"/>
      <c r="F119" s="18">
        <v>3390000</v>
      </c>
      <c r="G119" s="18">
        <v>2970000</v>
      </c>
      <c r="H119" s="26">
        <v>2970000</v>
      </c>
      <c r="I119" s="26">
        <v>990000</v>
      </c>
      <c r="J119" s="1">
        <v>88</v>
      </c>
      <c r="K119" s="2">
        <v>65</v>
      </c>
      <c r="L119" s="15">
        <v>8</v>
      </c>
      <c r="M119" s="15">
        <v>8</v>
      </c>
      <c r="N119" s="241">
        <v>0</v>
      </c>
      <c r="O119" s="240"/>
      <c r="P119" s="5">
        <v>0</v>
      </c>
    </row>
    <row r="120" spans="1:16" x14ac:dyDescent="0.2">
      <c r="B120" s="242" t="s">
        <v>151</v>
      </c>
      <c r="C120" s="243"/>
      <c r="D120" s="243"/>
      <c r="E120" s="243"/>
      <c r="F120" s="133">
        <f>F119</f>
        <v>3390000</v>
      </c>
      <c r="G120" s="133">
        <f t="shared" ref="G120:I120" si="37">G119</f>
        <v>2970000</v>
      </c>
      <c r="H120" s="133">
        <f t="shared" si="37"/>
        <v>2970000</v>
      </c>
      <c r="I120" s="193">
        <f t="shared" si="37"/>
        <v>990000</v>
      </c>
      <c r="J120" s="3" t="s">
        <v>14</v>
      </c>
      <c r="K120" s="12" t="s">
        <v>14</v>
      </c>
      <c r="L120" s="12" t="s">
        <v>14</v>
      </c>
      <c r="M120" s="12" t="s">
        <v>14</v>
      </c>
      <c r="N120" s="244" t="s">
        <v>14</v>
      </c>
      <c r="O120" s="245"/>
      <c r="P120" s="6" t="s">
        <v>14</v>
      </c>
    </row>
    <row r="121" spans="1:16" ht="17.100000000000001" customHeight="1" x14ac:dyDescent="0.2">
      <c r="B121" s="233" t="s">
        <v>152</v>
      </c>
      <c r="C121" s="234"/>
      <c r="D121" s="234"/>
      <c r="E121" s="234"/>
      <c r="F121" s="234"/>
      <c r="G121" s="234"/>
      <c r="H121" s="235"/>
      <c r="I121" s="235"/>
      <c r="J121" s="234"/>
      <c r="K121" s="234"/>
      <c r="L121" s="234"/>
      <c r="M121" s="234"/>
      <c r="N121" s="234"/>
      <c r="O121" s="234"/>
      <c r="P121" s="236"/>
    </row>
    <row r="122" spans="1:16" x14ac:dyDescent="0.2">
      <c r="B122" s="238" t="s">
        <v>153</v>
      </c>
      <c r="C122" s="235"/>
      <c r="D122" s="239" t="s">
        <v>154</v>
      </c>
      <c r="E122" s="240"/>
      <c r="F122" s="22">
        <v>236000</v>
      </c>
      <c r="G122" s="22">
        <v>200000</v>
      </c>
      <c r="H122" s="29">
        <v>0</v>
      </c>
      <c r="I122" s="30">
        <v>0</v>
      </c>
      <c r="J122" s="1">
        <v>87</v>
      </c>
      <c r="K122" s="2">
        <v>35</v>
      </c>
      <c r="L122" s="15">
        <v>8</v>
      </c>
      <c r="M122" s="15">
        <v>8</v>
      </c>
      <c r="N122" s="241">
        <v>0</v>
      </c>
      <c r="O122" s="240"/>
      <c r="P122" s="5">
        <v>0</v>
      </c>
    </row>
    <row r="123" spans="1:16" x14ac:dyDescent="0.2">
      <c r="B123" s="238" t="s">
        <v>155</v>
      </c>
      <c r="C123" s="235"/>
      <c r="D123" s="239" t="s">
        <v>156</v>
      </c>
      <c r="E123" s="240"/>
      <c r="F123" s="22">
        <v>846000</v>
      </c>
      <c r="G123" s="23">
        <v>350000</v>
      </c>
      <c r="H123" s="24">
        <v>350000</v>
      </c>
      <c r="I123" s="25">
        <v>350000</v>
      </c>
      <c r="J123" s="1">
        <v>95</v>
      </c>
      <c r="K123" s="2">
        <v>60</v>
      </c>
      <c r="L123" s="15">
        <v>8</v>
      </c>
      <c r="M123" s="15">
        <v>8</v>
      </c>
      <c r="N123" s="241">
        <v>0</v>
      </c>
      <c r="O123" s="240"/>
      <c r="P123" s="5">
        <v>0</v>
      </c>
    </row>
    <row r="124" spans="1:16" x14ac:dyDescent="0.2">
      <c r="B124" s="242" t="s">
        <v>157</v>
      </c>
      <c r="C124" s="243"/>
      <c r="D124" s="243"/>
      <c r="E124" s="243"/>
      <c r="F124" s="35">
        <f>F122+F123</f>
        <v>1082000</v>
      </c>
      <c r="G124" s="35">
        <f t="shared" ref="G124:I124" si="38">G122+G123</f>
        <v>550000</v>
      </c>
      <c r="H124" s="35">
        <f t="shared" si="38"/>
        <v>350000</v>
      </c>
      <c r="I124" s="188">
        <f t="shared" si="38"/>
        <v>350000</v>
      </c>
      <c r="J124" s="3" t="s">
        <v>14</v>
      </c>
      <c r="K124" s="12" t="s">
        <v>14</v>
      </c>
      <c r="L124" s="12" t="s">
        <v>14</v>
      </c>
      <c r="M124" s="12" t="s">
        <v>14</v>
      </c>
      <c r="N124" s="244" t="s">
        <v>14</v>
      </c>
      <c r="O124" s="245"/>
      <c r="P124" s="6" t="s">
        <v>14</v>
      </c>
    </row>
    <row r="125" spans="1:16" s="11" customFormat="1" ht="11.25" customHeight="1" x14ac:dyDescent="0.25">
      <c r="A125" s="138"/>
      <c r="B125" s="284" t="s">
        <v>660</v>
      </c>
      <c r="C125" s="285"/>
      <c r="D125" s="285"/>
      <c r="E125" s="285"/>
      <c r="F125" s="285"/>
      <c r="G125" s="285"/>
      <c r="H125" s="285"/>
      <c r="I125" s="285"/>
      <c r="J125" s="285"/>
      <c r="K125" s="285"/>
      <c r="L125" s="285"/>
      <c r="M125" s="285"/>
      <c r="N125" s="285"/>
      <c r="O125" s="285"/>
      <c r="P125" s="286"/>
    </row>
    <row r="126" spans="1:16" s="11" customFormat="1" ht="11.25" customHeight="1" x14ac:dyDescent="0.25">
      <c r="A126" s="138"/>
      <c r="B126" s="229" t="s">
        <v>661</v>
      </c>
      <c r="C126" s="227"/>
      <c r="D126" s="227" t="s">
        <v>662</v>
      </c>
      <c r="E126" s="227"/>
      <c r="F126" s="94"/>
      <c r="G126" s="94"/>
      <c r="H126" s="94"/>
      <c r="I126" s="108">
        <v>514800</v>
      </c>
      <c r="J126" s="139"/>
      <c r="K126" s="139"/>
      <c r="L126" s="139"/>
      <c r="M126" s="139"/>
      <c r="N126" s="228"/>
      <c r="O126" s="228"/>
      <c r="P126" s="141"/>
    </row>
    <row r="127" spans="1:16" s="11" customFormat="1" ht="11.25" customHeight="1" x14ac:dyDescent="0.25">
      <c r="A127" s="138"/>
      <c r="B127" s="287" t="s">
        <v>663</v>
      </c>
      <c r="C127" s="288"/>
      <c r="D127" s="288"/>
      <c r="E127" s="288"/>
      <c r="F127" s="133">
        <f>F126</f>
        <v>0</v>
      </c>
      <c r="G127" s="133">
        <f>G126</f>
        <v>0</v>
      </c>
      <c r="H127" s="133">
        <f>H126</f>
        <v>0</v>
      </c>
      <c r="I127" s="193">
        <f>I126</f>
        <v>514800</v>
      </c>
      <c r="J127" s="289"/>
      <c r="K127" s="290"/>
      <c r="L127" s="290"/>
      <c r="M127" s="290"/>
      <c r="N127" s="290"/>
      <c r="O127" s="290"/>
      <c r="P127" s="291"/>
    </row>
    <row r="128" spans="1:16" ht="17.100000000000001" customHeight="1" x14ac:dyDescent="0.2">
      <c r="B128" s="233" t="s">
        <v>158</v>
      </c>
      <c r="C128" s="234"/>
      <c r="D128" s="234"/>
      <c r="E128" s="234"/>
      <c r="F128" s="234"/>
      <c r="G128" s="234"/>
      <c r="H128" s="237"/>
      <c r="I128" s="237"/>
      <c r="J128" s="234"/>
      <c r="K128" s="234"/>
      <c r="L128" s="234"/>
      <c r="M128" s="234"/>
      <c r="N128" s="234"/>
      <c r="O128" s="234"/>
      <c r="P128" s="236"/>
    </row>
    <row r="129" spans="1:16" s="11" customFormat="1" ht="11.25" customHeight="1" x14ac:dyDescent="0.25">
      <c r="A129" s="138"/>
      <c r="B129" s="229" t="s">
        <v>712</v>
      </c>
      <c r="C129" s="227"/>
      <c r="D129" s="227" t="s">
        <v>713</v>
      </c>
      <c r="E129" s="227"/>
      <c r="F129" s="94"/>
      <c r="G129" s="94"/>
      <c r="H129" s="94"/>
      <c r="I129" s="108">
        <v>260280</v>
      </c>
      <c r="J129" s="140"/>
      <c r="K129" s="140"/>
      <c r="L129" s="140"/>
      <c r="M129" s="140"/>
      <c r="N129" s="228"/>
      <c r="O129" s="228"/>
      <c r="P129" s="141"/>
    </row>
    <row r="130" spans="1:16" x14ac:dyDescent="0.2">
      <c r="B130" s="238" t="s">
        <v>159</v>
      </c>
      <c r="C130" s="235"/>
      <c r="D130" s="239" t="s">
        <v>160</v>
      </c>
      <c r="E130" s="240"/>
      <c r="F130" s="22">
        <v>526535</v>
      </c>
      <c r="G130" s="23">
        <v>300000</v>
      </c>
      <c r="H130" s="24">
        <v>0</v>
      </c>
      <c r="I130" s="24">
        <v>0</v>
      </c>
      <c r="J130" s="1">
        <v>84.3</v>
      </c>
      <c r="K130" s="2">
        <v>35</v>
      </c>
      <c r="L130" s="15">
        <v>8</v>
      </c>
      <c r="M130" s="15">
        <v>8</v>
      </c>
      <c r="N130" s="241">
        <v>0</v>
      </c>
      <c r="O130" s="240"/>
      <c r="P130" s="5">
        <v>0</v>
      </c>
    </row>
    <row r="131" spans="1:16" x14ac:dyDescent="0.2">
      <c r="B131" s="238" t="s">
        <v>161</v>
      </c>
      <c r="C131" s="235"/>
      <c r="D131" s="239" t="s">
        <v>162</v>
      </c>
      <c r="E131" s="240"/>
      <c r="F131" s="22">
        <v>383060</v>
      </c>
      <c r="G131" s="23">
        <v>340000</v>
      </c>
      <c r="H131" s="24">
        <v>340000</v>
      </c>
      <c r="I131" s="25">
        <v>340000</v>
      </c>
      <c r="J131" s="1">
        <v>93.5</v>
      </c>
      <c r="K131" s="2">
        <v>65</v>
      </c>
      <c r="L131" s="15">
        <v>8</v>
      </c>
      <c r="M131" s="15">
        <v>8</v>
      </c>
      <c r="N131" s="241">
        <v>0</v>
      </c>
      <c r="O131" s="240"/>
      <c r="P131" s="5">
        <v>0</v>
      </c>
    </row>
    <row r="132" spans="1:16" x14ac:dyDescent="0.2">
      <c r="B132" s="242" t="s">
        <v>163</v>
      </c>
      <c r="C132" s="243"/>
      <c r="D132" s="243"/>
      <c r="E132" s="243"/>
      <c r="F132" s="35">
        <f>F129+F130+F131</f>
        <v>909595</v>
      </c>
      <c r="G132" s="35">
        <f t="shared" ref="G132:I132" si="39">G129+G130+G131</f>
        <v>640000</v>
      </c>
      <c r="H132" s="35">
        <f t="shared" si="39"/>
        <v>340000</v>
      </c>
      <c r="I132" s="188">
        <f t="shared" si="39"/>
        <v>600280</v>
      </c>
      <c r="J132" s="3" t="s">
        <v>14</v>
      </c>
      <c r="K132" s="12" t="s">
        <v>14</v>
      </c>
      <c r="L132" s="12" t="s">
        <v>14</v>
      </c>
      <c r="M132" s="12" t="s">
        <v>14</v>
      </c>
      <c r="N132" s="244" t="s">
        <v>14</v>
      </c>
      <c r="O132" s="245"/>
      <c r="P132" s="6" t="s">
        <v>14</v>
      </c>
    </row>
    <row r="133" spans="1:16" ht="17.100000000000001" customHeight="1" x14ac:dyDescent="0.2">
      <c r="B133" s="233" t="s">
        <v>164</v>
      </c>
      <c r="C133" s="234"/>
      <c r="D133" s="234"/>
      <c r="E133" s="234"/>
      <c r="F133" s="234"/>
      <c r="G133" s="234"/>
      <c r="H133" s="237"/>
      <c r="I133" s="235"/>
      <c r="J133" s="234"/>
      <c r="K133" s="234"/>
      <c r="L133" s="234"/>
      <c r="M133" s="234"/>
      <c r="N133" s="234"/>
      <c r="O133" s="234"/>
      <c r="P133" s="236"/>
    </row>
    <row r="134" spans="1:16" x14ac:dyDescent="0.2">
      <c r="B134" s="238" t="s">
        <v>165</v>
      </c>
      <c r="C134" s="235"/>
      <c r="D134" s="239" t="s">
        <v>166</v>
      </c>
      <c r="E134" s="240"/>
      <c r="F134" s="22">
        <v>1533373</v>
      </c>
      <c r="G134" s="23">
        <v>1000000</v>
      </c>
      <c r="H134" s="24">
        <v>1000000</v>
      </c>
      <c r="I134" s="161">
        <v>1000000</v>
      </c>
      <c r="J134" s="1">
        <v>96</v>
      </c>
      <c r="K134" s="2">
        <v>60</v>
      </c>
      <c r="L134" s="15">
        <v>8</v>
      </c>
      <c r="M134" s="15">
        <v>8</v>
      </c>
      <c r="N134" s="241">
        <v>0</v>
      </c>
      <c r="O134" s="240"/>
      <c r="P134" s="5">
        <v>0</v>
      </c>
    </row>
    <row r="135" spans="1:16" x14ac:dyDescent="0.2">
      <c r="B135" s="242" t="s">
        <v>167</v>
      </c>
      <c r="C135" s="243"/>
      <c r="D135" s="243"/>
      <c r="E135" s="243"/>
      <c r="F135" s="133">
        <f>F134</f>
        <v>1533373</v>
      </c>
      <c r="G135" s="133">
        <f t="shared" ref="G135:I135" si="40">G134</f>
        <v>1000000</v>
      </c>
      <c r="H135" s="133">
        <f t="shared" si="40"/>
        <v>1000000</v>
      </c>
      <c r="I135" s="193">
        <f t="shared" si="40"/>
        <v>1000000</v>
      </c>
      <c r="J135" s="3" t="s">
        <v>14</v>
      </c>
      <c r="K135" s="12" t="s">
        <v>14</v>
      </c>
      <c r="L135" s="12" t="s">
        <v>14</v>
      </c>
      <c r="M135" s="12" t="s">
        <v>14</v>
      </c>
      <c r="N135" s="244" t="s">
        <v>14</v>
      </c>
      <c r="O135" s="245"/>
      <c r="P135" s="6" t="s">
        <v>14</v>
      </c>
    </row>
    <row r="136" spans="1:16" ht="17.100000000000001" customHeight="1" x14ac:dyDescent="0.2">
      <c r="B136" s="233" t="s">
        <v>168</v>
      </c>
      <c r="C136" s="234"/>
      <c r="D136" s="234"/>
      <c r="E136" s="234"/>
      <c r="F136" s="234"/>
      <c r="G136" s="234"/>
      <c r="H136" s="235"/>
      <c r="I136" s="235"/>
      <c r="J136" s="234"/>
      <c r="K136" s="234"/>
      <c r="L136" s="234"/>
      <c r="M136" s="234"/>
      <c r="N136" s="234"/>
      <c r="O136" s="234"/>
      <c r="P136" s="236"/>
    </row>
    <row r="137" spans="1:16" s="11" customFormat="1" ht="11.25" customHeight="1" x14ac:dyDescent="0.25">
      <c r="A137" s="138"/>
      <c r="B137" s="229" t="s">
        <v>656</v>
      </c>
      <c r="C137" s="227"/>
      <c r="D137" s="227" t="s">
        <v>657</v>
      </c>
      <c r="E137" s="227"/>
      <c r="F137" s="94"/>
      <c r="G137" s="94"/>
      <c r="H137" s="94"/>
      <c r="I137" s="108">
        <v>544800</v>
      </c>
      <c r="J137" s="139"/>
      <c r="K137" s="139"/>
      <c r="L137" s="139"/>
      <c r="M137" s="139"/>
      <c r="N137" s="228"/>
      <c r="O137" s="228"/>
      <c r="P137" s="141"/>
    </row>
    <row r="138" spans="1:16" x14ac:dyDescent="0.2">
      <c r="B138" s="238" t="s">
        <v>169</v>
      </c>
      <c r="C138" s="235"/>
      <c r="D138" s="239" t="s">
        <v>170</v>
      </c>
      <c r="E138" s="240"/>
      <c r="F138" s="22">
        <v>340000</v>
      </c>
      <c r="G138" s="22">
        <v>289000</v>
      </c>
      <c r="H138" s="27">
        <v>289000</v>
      </c>
      <c r="I138" s="28">
        <v>289000</v>
      </c>
      <c r="J138" s="1">
        <v>90.8</v>
      </c>
      <c r="K138" s="2">
        <v>65</v>
      </c>
      <c r="L138" s="15">
        <v>8</v>
      </c>
      <c r="M138" s="15">
        <v>8</v>
      </c>
      <c r="N138" s="241">
        <v>0</v>
      </c>
      <c r="O138" s="240"/>
      <c r="P138" s="5">
        <v>0</v>
      </c>
    </row>
    <row r="139" spans="1:16" x14ac:dyDescent="0.2">
      <c r="B139" s="238" t="s">
        <v>171</v>
      </c>
      <c r="C139" s="235"/>
      <c r="D139" s="239" t="s">
        <v>172</v>
      </c>
      <c r="E139" s="240"/>
      <c r="F139" s="18">
        <v>260000</v>
      </c>
      <c r="G139" s="18">
        <v>200000</v>
      </c>
      <c r="H139" s="26">
        <v>0</v>
      </c>
      <c r="I139" s="26">
        <v>0</v>
      </c>
      <c r="J139" s="1">
        <v>76</v>
      </c>
      <c r="K139" s="2">
        <v>35</v>
      </c>
      <c r="L139" s="15">
        <v>8</v>
      </c>
      <c r="M139" s="15">
        <v>8</v>
      </c>
      <c r="N139" s="241">
        <v>0</v>
      </c>
      <c r="O139" s="240"/>
      <c r="P139" s="5">
        <v>0</v>
      </c>
    </row>
    <row r="140" spans="1:16" x14ac:dyDescent="0.2">
      <c r="B140" s="242" t="s">
        <v>173</v>
      </c>
      <c r="C140" s="243"/>
      <c r="D140" s="243"/>
      <c r="E140" s="243"/>
      <c r="F140" s="35">
        <f>F137+F138+F139</f>
        <v>600000</v>
      </c>
      <c r="G140" s="35">
        <f t="shared" ref="G140:I140" si="41">G137+G138+G139</f>
        <v>489000</v>
      </c>
      <c r="H140" s="35">
        <f t="shared" si="41"/>
        <v>289000</v>
      </c>
      <c r="I140" s="188">
        <f t="shared" si="41"/>
        <v>833800</v>
      </c>
      <c r="J140" s="3" t="s">
        <v>14</v>
      </c>
      <c r="K140" s="12" t="s">
        <v>14</v>
      </c>
      <c r="L140" s="12" t="s">
        <v>14</v>
      </c>
      <c r="M140" s="12" t="s">
        <v>14</v>
      </c>
      <c r="N140" s="244" t="s">
        <v>14</v>
      </c>
      <c r="O140" s="245"/>
      <c r="P140" s="6" t="s">
        <v>14</v>
      </c>
    </row>
    <row r="141" spans="1:16" ht="17.100000000000001" customHeight="1" x14ac:dyDescent="0.2">
      <c r="B141" s="233" t="s">
        <v>174</v>
      </c>
      <c r="C141" s="234"/>
      <c r="D141" s="234"/>
      <c r="E141" s="234"/>
      <c r="F141" s="234"/>
      <c r="G141" s="234"/>
      <c r="H141" s="237"/>
      <c r="I141" s="235"/>
      <c r="J141" s="234"/>
      <c r="K141" s="234"/>
      <c r="L141" s="234"/>
      <c r="M141" s="234"/>
      <c r="N141" s="234"/>
      <c r="O141" s="234"/>
      <c r="P141" s="236"/>
    </row>
    <row r="142" spans="1:16" x14ac:dyDescent="0.2">
      <c r="B142" s="238" t="s">
        <v>175</v>
      </c>
      <c r="C142" s="235"/>
      <c r="D142" s="239" t="s">
        <v>176</v>
      </c>
      <c r="E142" s="240"/>
      <c r="F142" s="22">
        <v>1333373</v>
      </c>
      <c r="G142" s="23">
        <v>1000000</v>
      </c>
      <c r="H142" s="24">
        <v>1000000</v>
      </c>
      <c r="I142" s="161">
        <v>1000000</v>
      </c>
      <c r="J142" s="1">
        <v>95.3</v>
      </c>
      <c r="K142" s="2">
        <v>60</v>
      </c>
      <c r="L142" s="15">
        <v>8</v>
      </c>
      <c r="M142" s="15">
        <v>8</v>
      </c>
      <c r="N142" s="241">
        <v>0</v>
      </c>
      <c r="O142" s="240"/>
      <c r="P142" s="5">
        <v>0</v>
      </c>
    </row>
    <row r="143" spans="1:16" x14ac:dyDescent="0.2">
      <c r="B143" s="242" t="s">
        <v>177</v>
      </c>
      <c r="C143" s="243"/>
      <c r="D143" s="243"/>
      <c r="E143" s="243"/>
      <c r="F143" s="133">
        <f>F142</f>
        <v>1333373</v>
      </c>
      <c r="G143" s="133">
        <f t="shared" ref="G143:I143" si="42">G142</f>
        <v>1000000</v>
      </c>
      <c r="H143" s="133">
        <f t="shared" si="42"/>
        <v>1000000</v>
      </c>
      <c r="I143" s="193">
        <f t="shared" si="42"/>
        <v>1000000</v>
      </c>
      <c r="J143" s="3" t="s">
        <v>14</v>
      </c>
      <c r="K143" s="12" t="s">
        <v>14</v>
      </c>
      <c r="L143" s="12" t="s">
        <v>14</v>
      </c>
      <c r="M143" s="12" t="s">
        <v>14</v>
      </c>
      <c r="N143" s="244" t="s">
        <v>14</v>
      </c>
      <c r="O143" s="245"/>
      <c r="P143" s="6" t="s">
        <v>14</v>
      </c>
    </row>
    <row r="144" spans="1:16" ht="17.100000000000001" customHeight="1" x14ac:dyDescent="0.2">
      <c r="B144" s="233" t="s">
        <v>652</v>
      </c>
      <c r="C144" s="234"/>
      <c r="D144" s="234"/>
      <c r="E144" s="234"/>
      <c r="F144" s="234"/>
      <c r="G144" s="234"/>
      <c r="H144" s="235"/>
      <c r="I144" s="235"/>
      <c r="J144" s="234"/>
      <c r="K144" s="234"/>
      <c r="L144" s="234"/>
      <c r="M144" s="234"/>
      <c r="N144" s="234"/>
      <c r="O144" s="234"/>
      <c r="P144" s="236"/>
    </row>
    <row r="145" spans="1:16" s="11" customFormat="1" ht="11.25" customHeight="1" x14ac:dyDescent="0.25">
      <c r="A145" s="138"/>
      <c r="B145" s="229" t="s">
        <v>653</v>
      </c>
      <c r="C145" s="227"/>
      <c r="D145" s="227" t="s">
        <v>654</v>
      </c>
      <c r="E145" s="227"/>
      <c r="F145" s="94"/>
      <c r="G145" s="94"/>
      <c r="H145" s="94"/>
      <c r="I145" s="108">
        <v>562000</v>
      </c>
      <c r="J145" s="139"/>
      <c r="K145" s="139"/>
      <c r="L145" s="139"/>
      <c r="M145" s="139"/>
      <c r="N145" s="228"/>
      <c r="O145" s="228"/>
      <c r="P145" s="141"/>
    </row>
    <row r="146" spans="1:16" s="11" customFormat="1" ht="11.25" customHeight="1" x14ac:dyDescent="0.25">
      <c r="A146" s="138"/>
      <c r="B146" s="287" t="s">
        <v>655</v>
      </c>
      <c r="C146" s="288"/>
      <c r="D146" s="288"/>
      <c r="E146" s="288"/>
      <c r="F146" s="133">
        <f>F145</f>
        <v>0</v>
      </c>
      <c r="G146" s="133">
        <f>G145</f>
        <v>0</v>
      </c>
      <c r="H146" s="133">
        <f>H145</f>
        <v>0</v>
      </c>
      <c r="I146" s="193">
        <f>I145</f>
        <v>562000</v>
      </c>
      <c r="J146" s="289"/>
      <c r="K146" s="290"/>
      <c r="L146" s="290"/>
      <c r="M146" s="290"/>
      <c r="N146" s="290"/>
      <c r="O146" s="290"/>
      <c r="P146" s="291"/>
    </row>
    <row r="147" spans="1:16" ht="17.100000000000001" customHeight="1" x14ac:dyDescent="0.2">
      <c r="B147" s="233" t="s">
        <v>184</v>
      </c>
      <c r="C147" s="234"/>
      <c r="D147" s="234"/>
      <c r="E147" s="234"/>
      <c r="F147" s="234"/>
      <c r="G147" s="234"/>
      <c r="H147" s="235"/>
      <c r="I147" s="235"/>
      <c r="J147" s="234"/>
      <c r="K147" s="234"/>
      <c r="L147" s="234"/>
      <c r="M147" s="234"/>
      <c r="N147" s="234"/>
      <c r="O147" s="234"/>
      <c r="P147" s="236"/>
    </row>
    <row r="148" spans="1:16" x14ac:dyDescent="0.2">
      <c r="B148" s="238" t="s">
        <v>185</v>
      </c>
      <c r="C148" s="235"/>
      <c r="D148" s="239" t="s">
        <v>186</v>
      </c>
      <c r="E148" s="240"/>
      <c r="F148" s="18">
        <v>120000</v>
      </c>
      <c r="G148" s="18">
        <v>84000</v>
      </c>
      <c r="H148" s="31">
        <v>0</v>
      </c>
      <c r="I148" s="31">
        <v>0</v>
      </c>
      <c r="J148" s="1"/>
      <c r="K148" s="2" t="s">
        <v>14</v>
      </c>
      <c r="L148" s="15" t="s">
        <v>14</v>
      </c>
      <c r="M148" s="15" t="s">
        <v>14</v>
      </c>
      <c r="N148" s="241" t="s">
        <v>14</v>
      </c>
      <c r="O148" s="240"/>
      <c r="P148" s="5" t="s">
        <v>14</v>
      </c>
    </row>
    <row r="149" spans="1:16" x14ac:dyDescent="0.2">
      <c r="B149" s="238" t="s">
        <v>187</v>
      </c>
      <c r="C149" s="235"/>
      <c r="D149" s="239" t="s">
        <v>188</v>
      </c>
      <c r="E149" s="240"/>
      <c r="F149" s="22">
        <v>510000</v>
      </c>
      <c r="G149" s="23">
        <v>350000</v>
      </c>
      <c r="H149" s="24">
        <v>0</v>
      </c>
      <c r="I149" s="25">
        <v>0</v>
      </c>
      <c r="J149" s="1"/>
      <c r="K149" s="2" t="s">
        <v>14</v>
      </c>
      <c r="L149" s="15" t="s">
        <v>14</v>
      </c>
      <c r="M149" s="15" t="s">
        <v>14</v>
      </c>
      <c r="N149" s="241" t="s">
        <v>14</v>
      </c>
      <c r="O149" s="240"/>
      <c r="P149" s="5" t="s">
        <v>14</v>
      </c>
    </row>
    <row r="150" spans="1:16" x14ac:dyDescent="0.2">
      <c r="B150" s="242" t="s">
        <v>189</v>
      </c>
      <c r="C150" s="243"/>
      <c r="D150" s="243"/>
      <c r="E150" s="243"/>
      <c r="F150" s="35">
        <f>F148+F149</f>
        <v>630000</v>
      </c>
      <c r="G150" s="35">
        <f t="shared" ref="G150:I150" si="43">G148+G149</f>
        <v>434000</v>
      </c>
      <c r="H150" s="36">
        <f t="shared" si="43"/>
        <v>0</v>
      </c>
      <c r="I150" s="183">
        <f t="shared" si="43"/>
        <v>0</v>
      </c>
      <c r="J150" s="3" t="s">
        <v>14</v>
      </c>
      <c r="K150" s="12" t="s">
        <v>14</v>
      </c>
      <c r="L150" s="12" t="s">
        <v>14</v>
      </c>
      <c r="M150" s="12" t="s">
        <v>14</v>
      </c>
      <c r="N150" s="244" t="s">
        <v>14</v>
      </c>
      <c r="O150" s="245"/>
      <c r="P150" s="6" t="s">
        <v>14</v>
      </c>
    </row>
    <row r="151" spans="1:16" ht="17.100000000000001" customHeight="1" x14ac:dyDescent="0.2">
      <c r="B151" s="233" t="s">
        <v>190</v>
      </c>
      <c r="C151" s="234"/>
      <c r="D151" s="234"/>
      <c r="E151" s="234"/>
      <c r="F151" s="234"/>
      <c r="G151" s="234"/>
      <c r="H151" s="235"/>
      <c r="I151" s="235"/>
      <c r="J151" s="234"/>
      <c r="K151" s="234"/>
      <c r="L151" s="234"/>
      <c r="M151" s="234"/>
      <c r="N151" s="234"/>
      <c r="O151" s="234"/>
      <c r="P151" s="236"/>
    </row>
    <row r="152" spans="1:16" x14ac:dyDescent="0.2">
      <c r="B152" s="238" t="s">
        <v>191</v>
      </c>
      <c r="C152" s="235"/>
      <c r="D152" s="239" t="s">
        <v>192</v>
      </c>
      <c r="E152" s="240"/>
      <c r="F152" s="22">
        <v>250000</v>
      </c>
      <c r="G152" s="22">
        <v>220000</v>
      </c>
      <c r="H152" s="29">
        <v>220000</v>
      </c>
      <c r="I152" s="30">
        <v>220000</v>
      </c>
      <c r="J152" s="1">
        <v>74.3</v>
      </c>
      <c r="K152" s="2">
        <v>45</v>
      </c>
      <c r="L152" s="15">
        <v>8</v>
      </c>
      <c r="M152" s="15">
        <v>8</v>
      </c>
      <c r="N152" s="241">
        <v>0</v>
      </c>
      <c r="O152" s="240"/>
      <c r="P152" s="5">
        <v>0</v>
      </c>
    </row>
    <row r="153" spans="1:16" x14ac:dyDescent="0.2">
      <c r="B153" s="242" t="s">
        <v>193</v>
      </c>
      <c r="C153" s="243"/>
      <c r="D153" s="243"/>
      <c r="E153" s="243"/>
      <c r="F153" s="133">
        <f>F152</f>
        <v>250000</v>
      </c>
      <c r="G153" s="133">
        <f t="shared" ref="G153:I153" si="44">G152</f>
        <v>220000</v>
      </c>
      <c r="H153" s="133">
        <f t="shared" si="44"/>
        <v>220000</v>
      </c>
      <c r="I153" s="193">
        <f t="shared" si="44"/>
        <v>220000</v>
      </c>
      <c r="J153" s="3" t="s">
        <v>14</v>
      </c>
      <c r="K153" s="12" t="s">
        <v>14</v>
      </c>
      <c r="L153" s="12" t="s">
        <v>14</v>
      </c>
      <c r="M153" s="12" t="s">
        <v>14</v>
      </c>
      <c r="N153" s="244" t="s">
        <v>14</v>
      </c>
      <c r="O153" s="245"/>
      <c r="P153" s="6" t="s">
        <v>14</v>
      </c>
    </row>
    <row r="154" spans="1:16" ht="17.100000000000001" customHeight="1" x14ac:dyDescent="0.2">
      <c r="B154" s="233" t="s">
        <v>650</v>
      </c>
      <c r="C154" s="234"/>
      <c r="D154" s="234"/>
      <c r="E154" s="234"/>
      <c r="F154" s="234"/>
      <c r="G154" s="234"/>
      <c r="H154" s="235"/>
      <c r="I154" s="235"/>
      <c r="J154" s="234"/>
      <c r="K154" s="234"/>
      <c r="L154" s="234"/>
      <c r="M154" s="234"/>
      <c r="N154" s="234"/>
      <c r="O154" s="234"/>
      <c r="P154" s="236"/>
    </row>
    <row r="155" spans="1:16" ht="11.25" customHeight="1" x14ac:dyDescent="0.2">
      <c r="B155" s="229" t="s">
        <v>658</v>
      </c>
      <c r="C155" s="227"/>
      <c r="D155" s="227" t="s">
        <v>651</v>
      </c>
      <c r="E155" s="227"/>
      <c r="F155" s="94"/>
      <c r="G155" s="94"/>
      <c r="H155" s="94"/>
      <c r="I155" s="108">
        <v>492000</v>
      </c>
      <c r="J155" s="134"/>
      <c r="K155" s="135" t="s">
        <v>14</v>
      </c>
      <c r="L155" s="136" t="s">
        <v>14</v>
      </c>
      <c r="M155" s="136" t="s">
        <v>14</v>
      </c>
      <c r="N155" s="292" t="s">
        <v>14</v>
      </c>
      <c r="O155" s="293"/>
      <c r="P155" s="137" t="s">
        <v>14</v>
      </c>
    </row>
    <row r="156" spans="1:16" x14ac:dyDescent="0.2">
      <c r="B156" s="242" t="s">
        <v>650</v>
      </c>
      <c r="C156" s="243"/>
      <c r="D156" s="243"/>
      <c r="E156" s="243"/>
      <c r="F156" s="133">
        <f>F155</f>
        <v>0</v>
      </c>
      <c r="G156" s="133">
        <f>G155</f>
        <v>0</v>
      </c>
      <c r="H156" s="133">
        <f>H155</f>
        <v>0</v>
      </c>
      <c r="I156" s="193">
        <f>I155</f>
        <v>492000</v>
      </c>
      <c r="J156" s="3" t="s">
        <v>14</v>
      </c>
      <c r="K156" s="12" t="s">
        <v>14</v>
      </c>
      <c r="L156" s="12" t="s">
        <v>14</v>
      </c>
      <c r="M156" s="12" t="s">
        <v>14</v>
      </c>
      <c r="N156" s="244" t="s">
        <v>14</v>
      </c>
      <c r="O156" s="245"/>
      <c r="P156" s="6" t="s">
        <v>14</v>
      </c>
    </row>
    <row r="157" spans="1:16" ht="17.100000000000001" customHeight="1" x14ac:dyDescent="0.2">
      <c r="B157" s="233" t="s">
        <v>194</v>
      </c>
      <c r="C157" s="234"/>
      <c r="D157" s="234"/>
      <c r="E157" s="234"/>
      <c r="F157" s="234"/>
      <c r="G157" s="234"/>
      <c r="H157" s="235"/>
      <c r="I157" s="235"/>
      <c r="J157" s="234"/>
      <c r="K157" s="234"/>
      <c r="L157" s="234"/>
      <c r="M157" s="234"/>
      <c r="N157" s="234"/>
      <c r="O157" s="234"/>
      <c r="P157" s="236"/>
    </row>
    <row r="158" spans="1:16" x14ac:dyDescent="0.2">
      <c r="B158" s="238" t="s">
        <v>195</v>
      </c>
      <c r="C158" s="235"/>
      <c r="D158" s="239" t="s">
        <v>196</v>
      </c>
      <c r="E158" s="240"/>
      <c r="F158" s="22">
        <v>713900</v>
      </c>
      <c r="G158" s="22">
        <v>350000</v>
      </c>
      <c r="H158" s="29">
        <v>350000</v>
      </c>
      <c r="I158" s="30">
        <v>350000</v>
      </c>
      <c r="J158" s="1">
        <v>96</v>
      </c>
      <c r="K158" s="2">
        <v>65</v>
      </c>
      <c r="L158" s="15">
        <v>8</v>
      </c>
      <c r="M158" s="15">
        <v>8</v>
      </c>
      <c r="N158" s="241">
        <v>0</v>
      </c>
      <c r="O158" s="240"/>
      <c r="P158" s="5">
        <v>0</v>
      </c>
    </row>
    <row r="159" spans="1:16" x14ac:dyDescent="0.2">
      <c r="B159" s="242" t="s">
        <v>197</v>
      </c>
      <c r="C159" s="243"/>
      <c r="D159" s="243"/>
      <c r="E159" s="243"/>
      <c r="F159" s="133">
        <f>F158</f>
        <v>713900</v>
      </c>
      <c r="G159" s="133">
        <f t="shared" ref="G159:I159" si="45">G158</f>
        <v>350000</v>
      </c>
      <c r="H159" s="133">
        <f t="shared" si="45"/>
        <v>350000</v>
      </c>
      <c r="I159" s="193">
        <f t="shared" si="45"/>
        <v>350000</v>
      </c>
      <c r="J159" s="3" t="s">
        <v>14</v>
      </c>
      <c r="K159" s="12" t="s">
        <v>14</v>
      </c>
      <c r="L159" s="12" t="s">
        <v>14</v>
      </c>
      <c r="M159" s="12" t="s">
        <v>14</v>
      </c>
      <c r="N159" s="244" t="s">
        <v>14</v>
      </c>
      <c r="O159" s="245"/>
      <c r="P159" s="6" t="s">
        <v>14</v>
      </c>
    </row>
    <row r="160" spans="1:16" ht="17.100000000000001" customHeight="1" x14ac:dyDescent="0.2">
      <c r="B160" s="233" t="s">
        <v>198</v>
      </c>
      <c r="C160" s="234"/>
      <c r="D160" s="234"/>
      <c r="E160" s="234"/>
      <c r="F160" s="234"/>
      <c r="G160" s="234"/>
      <c r="H160" s="235"/>
      <c r="I160" s="235"/>
      <c r="J160" s="258"/>
      <c r="K160" s="258"/>
      <c r="L160" s="258"/>
      <c r="M160" s="258"/>
      <c r="N160" s="258"/>
      <c r="O160" s="258"/>
      <c r="P160" s="281"/>
    </row>
    <row r="161" spans="1:16" s="111" customFormat="1" x14ac:dyDescent="0.25">
      <c r="A161" s="110">
        <v>6</v>
      </c>
      <c r="B161" s="229" t="s">
        <v>659</v>
      </c>
      <c r="C161" s="227"/>
      <c r="D161" s="295" t="s">
        <v>649</v>
      </c>
      <c r="E161" s="295"/>
      <c r="F161" s="96"/>
      <c r="G161" s="96"/>
      <c r="H161" s="96"/>
      <c r="I161" s="129">
        <v>774000</v>
      </c>
      <c r="J161" s="132"/>
      <c r="K161" s="132"/>
      <c r="L161" s="132"/>
      <c r="M161" s="132"/>
      <c r="N161" s="296"/>
      <c r="O161" s="297"/>
      <c r="P161" s="132"/>
    </row>
    <row r="162" spans="1:16" x14ac:dyDescent="0.2">
      <c r="B162" s="238" t="s">
        <v>199</v>
      </c>
      <c r="C162" s="235"/>
      <c r="D162" s="239" t="s">
        <v>200</v>
      </c>
      <c r="E162" s="240"/>
      <c r="F162" s="18">
        <v>77000</v>
      </c>
      <c r="G162" s="18">
        <v>53500</v>
      </c>
      <c r="H162" s="26">
        <v>53000</v>
      </c>
      <c r="I162" s="130">
        <v>53000</v>
      </c>
      <c r="J162" s="48">
        <v>71.3</v>
      </c>
      <c r="K162" s="48">
        <v>45</v>
      </c>
      <c r="L162" s="48">
        <v>8</v>
      </c>
      <c r="M162" s="48">
        <v>8</v>
      </c>
      <c r="N162" s="272">
        <v>0</v>
      </c>
      <c r="O162" s="294"/>
      <c r="P162" s="131">
        <v>0</v>
      </c>
    </row>
    <row r="163" spans="1:16" x14ac:dyDescent="0.2">
      <c r="B163" s="238" t="s">
        <v>201</v>
      </c>
      <c r="C163" s="235"/>
      <c r="D163" s="239" t="s">
        <v>202</v>
      </c>
      <c r="E163" s="240"/>
      <c r="F163" s="18">
        <v>148300</v>
      </c>
      <c r="G163" s="18">
        <v>102000</v>
      </c>
      <c r="H163" s="26">
        <v>102000</v>
      </c>
      <c r="I163" s="26">
        <v>102000</v>
      </c>
      <c r="J163" s="1">
        <v>69</v>
      </c>
      <c r="K163" s="2">
        <v>45</v>
      </c>
      <c r="L163" s="15">
        <v>8</v>
      </c>
      <c r="M163" s="15">
        <v>8</v>
      </c>
      <c r="N163" s="241">
        <v>0</v>
      </c>
      <c r="O163" s="240"/>
      <c r="P163" s="5">
        <v>0</v>
      </c>
    </row>
    <row r="164" spans="1:16" x14ac:dyDescent="0.2">
      <c r="B164" s="242" t="s">
        <v>203</v>
      </c>
      <c r="C164" s="243"/>
      <c r="D164" s="243"/>
      <c r="E164" s="243"/>
      <c r="F164" s="35">
        <f>F161+F162+F163</f>
        <v>225300</v>
      </c>
      <c r="G164" s="35">
        <f t="shared" ref="G164:I164" si="46">G161+G162+G163</f>
        <v>155500</v>
      </c>
      <c r="H164" s="35">
        <f t="shared" si="46"/>
        <v>155000</v>
      </c>
      <c r="I164" s="194">
        <f t="shared" si="46"/>
        <v>929000</v>
      </c>
      <c r="J164" s="3" t="s">
        <v>14</v>
      </c>
      <c r="K164" s="12" t="s">
        <v>14</v>
      </c>
      <c r="L164" s="12" t="s">
        <v>14</v>
      </c>
      <c r="M164" s="12" t="s">
        <v>14</v>
      </c>
      <c r="N164" s="244" t="s">
        <v>14</v>
      </c>
      <c r="O164" s="245"/>
      <c r="P164" s="6" t="s">
        <v>14</v>
      </c>
    </row>
    <row r="165" spans="1:16" ht="17.100000000000001" customHeight="1" x14ac:dyDescent="0.2">
      <c r="B165" s="233" t="s">
        <v>204</v>
      </c>
      <c r="C165" s="234"/>
      <c r="D165" s="234"/>
      <c r="E165" s="234"/>
      <c r="F165" s="234"/>
      <c r="G165" s="234"/>
      <c r="H165" s="235"/>
      <c r="I165" s="235"/>
      <c r="J165" s="234"/>
      <c r="K165" s="234"/>
      <c r="L165" s="234"/>
      <c r="M165" s="234"/>
      <c r="N165" s="234"/>
      <c r="O165" s="234"/>
      <c r="P165" s="236"/>
    </row>
    <row r="166" spans="1:16" x14ac:dyDescent="0.2">
      <c r="B166" s="238" t="s">
        <v>205</v>
      </c>
      <c r="C166" s="235"/>
      <c r="D166" s="239" t="s">
        <v>206</v>
      </c>
      <c r="E166" s="240"/>
      <c r="F166" s="18">
        <v>48350</v>
      </c>
      <c r="G166" s="18">
        <v>43000</v>
      </c>
      <c r="H166" s="31">
        <v>43000</v>
      </c>
      <c r="I166" s="31">
        <v>43000</v>
      </c>
      <c r="J166" s="1">
        <v>63.3</v>
      </c>
      <c r="K166" s="2">
        <v>40</v>
      </c>
      <c r="L166" s="15">
        <v>8</v>
      </c>
      <c r="M166" s="15">
        <v>8</v>
      </c>
      <c r="N166" s="241">
        <v>0</v>
      </c>
      <c r="O166" s="240"/>
      <c r="P166" s="5">
        <v>0</v>
      </c>
    </row>
    <row r="167" spans="1:16" x14ac:dyDescent="0.2">
      <c r="B167" s="238" t="s">
        <v>207</v>
      </c>
      <c r="C167" s="235"/>
      <c r="D167" s="239" t="s">
        <v>208</v>
      </c>
      <c r="E167" s="240"/>
      <c r="F167" s="22">
        <v>350000</v>
      </c>
      <c r="G167" s="23">
        <v>310000</v>
      </c>
      <c r="H167" s="24">
        <v>0</v>
      </c>
      <c r="I167" s="25">
        <v>0</v>
      </c>
      <c r="J167" s="1">
        <v>67.3</v>
      </c>
      <c r="K167" s="2">
        <v>35</v>
      </c>
      <c r="L167" s="15">
        <v>8</v>
      </c>
      <c r="M167" s="15">
        <v>8</v>
      </c>
      <c r="N167" s="241">
        <v>0</v>
      </c>
      <c r="O167" s="240"/>
      <c r="P167" s="5">
        <v>0</v>
      </c>
    </row>
    <row r="168" spans="1:16" x14ac:dyDescent="0.2">
      <c r="B168" s="242" t="s">
        <v>209</v>
      </c>
      <c r="C168" s="243"/>
      <c r="D168" s="243"/>
      <c r="E168" s="243"/>
      <c r="F168" s="35">
        <f>F166+F167</f>
        <v>398350</v>
      </c>
      <c r="G168" s="35">
        <f t="shared" ref="G168:I168" si="47">G166+G167</f>
        <v>353000</v>
      </c>
      <c r="H168" s="36">
        <f t="shared" si="47"/>
        <v>43000</v>
      </c>
      <c r="I168" s="183">
        <f t="shared" si="47"/>
        <v>43000</v>
      </c>
      <c r="J168" s="3" t="s">
        <v>14</v>
      </c>
      <c r="K168" s="12" t="s">
        <v>14</v>
      </c>
      <c r="L168" s="12" t="s">
        <v>14</v>
      </c>
      <c r="M168" s="12" t="s">
        <v>14</v>
      </c>
      <c r="N168" s="244" t="s">
        <v>14</v>
      </c>
      <c r="O168" s="245"/>
      <c r="P168" s="6" t="s">
        <v>14</v>
      </c>
    </row>
    <row r="169" spans="1:16" ht="17.100000000000001" customHeight="1" x14ac:dyDescent="0.2">
      <c r="B169" s="233" t="s">
        <v>210</v>
      </c>
      <c r="C169" s="234"/>
      <c r="D169" s="234"/>
      <c r="E169" s="234"/>
      <c r="F169" s="234"/>
      <c r="G169" s="234"/>
      <c r="H169" s="235"/>
      <c r="I169" s="235"/>
      <c r="J169" s="234"/>
      <c r="K169" s="234"/>
      <c r="L169" s="234"/>
      <c r="M169" s="234"/>
      <c r="N169" s="234"/>
      <c r="O169" s="234"/>
      <c r="P169" s="236"/>
    </row>
    <row r="170" spans="1:16" x14ac:dyDescent="0.2">
      <c r="B170" s="238" t="s">
        <v>211</v>
      </c>
      <c r="C170" s="235"/>
      <c r="D170" s="239" t="s">
        <v>212</v>
      </c>
      <c r="E170" s="240"/>
      <c r="F170" s="18">
        <v>75800</v>
      </c>
      <c r="G170" s="18">
        <v>53000</v>
      </c>
      <c r="H170" s="26">
        <v>53000</v>
      </c>
      <c r="I170" s="26">
        <v>53000</v>
      </c>
      <c r="J170" s="1">
        <v>78.3</v>
      </c>
      <c r="K170" s="2">
        <v>55</v>
      </c>
      <c r="L170" s="15">
        <v>8</v>
      </c>
      <c r="M170" s="15">
        <v>8</v>
      </c>
      <c r="N170" s="241">
        <v>0</v>
      </c>
      <c r="O170" s="240"/>
      <c r="P170" s="5">
        <v>0</v>
      </c>
    </row>
    <row r="171" spans="1:16" x14ac:dyDescent="0.2">
      <c r="B171" s="238" t="s">
        <v>213</v>
      </c>
      <c r="C171" s="235"/>
      <c r="D171" s="239" t="s">
        <v>214</v>
      </c>
      <c r="E171" s="240"/>
      <c r="F171" s="18">
        <v>248000</v>
      </c>
      <c r="G171" s="18">
        <v>173000</v>
      </c>
      <c r="H171" s="26">
        <v>173000</v>
      </c>
      <c r="I171" s="26">
        <v>173000</v>
      </c>
      <c r="J171" s="1">
        <v>78.3</v>
      </c>
      <c r="K171" s="2">
        <v>55</v>
      </c>
      <c r="L171" s="15">
        <v>8</v>
      </c>
      <c r="M171" s="15">
        <v>8</v>
      </c>
      <c r="N171" s="241">
        <v>0</v>
      </c>
      <c r="O171" s="240"/>
      <c r="P171" s="5">
        <v>0</v>
      </c>
    </row>
    <row r="172" spans="1:16" ht="12" thickBot="1" x14ac:dyDescent="0.25">
      <c r="B172" s="276" t="s">
        <v>215</v>
      </c>
      <c r="C172" s="277"/>
      <c r="D172" s="277"/>
      <c r="E172" s="277"/>
      <c r="F172" s="35">
        <f>F170+F171</f>
        <v>323800</v>
      </c>
      <c r="G172" s="35">
        <f t="shared" ref="G172:I172" si="48">G170+G171</f>
        <v>226000</v>
      </c>
      <c r="H172" s="164">
        <f t="shared" si="48"/>
        <v>226000</v>
      </c>
      <c r="I172" s="195">
        <f t="shared" si="48"/>
        <v>226000</v>
      </c>
      <c r="J172" s="3" t="s">
        <v>14</v>
      </c>
      <c r="K172" s="12" t="s">
        <v>14</v>
      </c>
      <c r="L172" s="12" t="s">
        <v>14</v>
      </c>
      <c r="M172" s="12" t="s">
        <v>14</v>
      </c>
      <c r="N172" s="244" t="s">
        <v>14</v>
      </c>
      <c r="O172" s="245"/>
      <c r="P172" s="6" t="s">
        <v>14</v>
      </c>
    </row>
    <row r="173" spans="1:16" x14ac:dyDescent="0.2">
      <c r="B173" s="267" t="s">
        <v>23</v>
      </c>
      <c r="C173" s="268"/>
      <c r="D173" s="268"/>
      <c r="E173" s="268"/>
      <c r="F173" s="60">
        <f>F122+F123+F130+F131+F134+F138+F142+F149+F152+F158+F167</f>
        <v>7022241</v>
      </c>
      <c r="G173" s="88">
        <f t="shared" ref="G173:I173" si="49">G122+G123+G130+G131+G134+G138+G142+G149+G152+G158+G167</f>
        <v>4709000</v>
      </c>
      <c r="H173" s="165">
        <f t="shared" si="49"/>
        <v>3549000</v>
      </c>
      <c r="I173" s="184">
        <f t="shared" si="49"/>
        <v>3549000</v>
      </c>
      <c r="J173" s="9" t="s">
        <v>14</v>
      </c>
      <c r="K173" s="14" t="s">
        <v>14</v>
      </c>
      <c r="L173" s="14" t="s">
        <v>14</v>
      </c>
      <c r="M173" s="14" t="s">
        <v>14</v>
      </c>
      <c r="N173" s="269" t="s">
        <v>14</v>
      </c>
      <c r="O173" s="270"/>
      <c r="P173" s="10" t="s">
        <v>14</v>
      </c>
    </row>
    <row r="174" spans="1:16" x14ac:dyDescent="0.2">
      <c r="B174" s="249" t="s">
        <v>24</v>
      </c>
      <c r="C174" s="250"/>
      <c r="D174" s="250"/>
      <c r="E174" s="250"/>
      <c r="F174" s="61">
        <f>F114+F115+F116+F119+F126+F129+F137+F145+F148+F155+F161+F162+F163+F166+F170+F171+F139</f>
        <v>4479450</v>
      </c>
      <c r="G174" s="62">
        <f t="shared" ref="G174:H174" si="50">G114+G115+G116+G119+G126+G129+G137+G145+G148+G155+G161+G162+G163+G166+G170+G171+G139</f>
        <v>3776500</v>
      </c>
      <c r="H174" s="148">
        <f t="shared" si="50"/>
        <v>3468000</v>
      </c>
      <c r="I174" s="185">
        <f>I114+I115+I116+I119+I126+I129+I137+I145+I148+I155+I161+I162+I163+I166+I170+I171+I139</f>
        <v>4635880</v>
      </c>
      <c r="J174" s="3" t="s">
        <v>14</v>
      </c>
      <c r="K174" s="12" t="s">
        <v>14</v>
      </c>
      <c r="L174" s="12" t="s">
        <v>14</v>
      </c>
      <c r="M174" s="12" t="s">
        <v>14</v>
      </c>
      <c r="N174" s="244" t="s">
        <v>14</v>
      </c>
      <c r="O174" s="245"/>
      <c r="P174" s="6" t="s">
        <v>14</v>
      </c>
    </row>
    <row r="175" spans="1:16" ht="12" thickBot="1" x14ac:dyDescent="0.25">
      <c r="B175" s="251" t="s">
        <v>216</v>
      </c>
      <c r="C175" s="252"/>
      <c r="D175" s="252"/>
      <c r="E175" s="252"/>
      <c r="F175" s="66">
        <f>F172+F168+F164+F159+F153+F150+F146+F140+F135+F132+F124+F120+F117+F156+F143+F127</f>
        <v>11501691</v>
      </c>
      <c r="G175" s="89">
        <f t="shared" ref="G175:I175" si="51">G172+G168+G164+G159+G153+G150+G146+G140+G135+G132+G124+G120+G117+G156+G143+G127</f>
        <v>8485500</v>
      </c>
      <c r="H175" s="166">
        <f t="shared" si="51"/>
        <v>7017000</v>
      </c>
      <c r="I175" s="186">
        <f t="shared" si="51"/>
        <v>8184880</v>
      </c>
      <c r="J175" s="7" t="s">
        <v>14</v>
      </c>
      <c r="K175" s="13" t="s">
        <v>14</v>
      </c>
      <c r="L175" s="13" t="s">
        <v>14</v>
      </c>
      <c r="M175" s="13" t="s">
        <v>14</v>
      </c>
      <c r="N175" s="253" t="s">
        <v>14</v>
      </c>
      <c r="O175" s="254"/>
      <c r="P175" s="8" t="s">
        <v>14</v>
      </c>
    </row>
    <row r="176" spans="1:16" ht="18.600000000000001" customHeight="1" x14ac:dyDescent="0.2">
      <c r="B176" s="271" t="s">
        <v>217</v>
      </c>
      <c r="C176" s="235"/>
      <c r="D176" s="235"/>
      <c r="E176" s="235"/>
      <c r="F176" s="235"/>
      <c r="G176" s="235"/>
      <c r="H176" s="235"/>
      <c r="I176" s="235"/>
      <c r="J176" s="235"/>
      <c r="K176" s="235"/>
      <c r="L176" s="235"/>
      <c r="M176" s="235"/>
      <c r="N176" s="235"/>
      <c r="O176" s="235"/>
      <c r="P176" s="257"/>
    </row>
    <row r="177" spans="1:16" ht="17.100000000000001" customHeight="1" x14ac:dyDescent="0.2">
      <c r="B177" s="233" t="s">
        <v>635</v>
      </c>
      <c r="C177" s="234"/>
      <c r="D177" s="234"/>
      <c r="E177" s="234"/>
      <c r="F177" s="234"/>
      <c r="G177" s="234"/>
      <c r="H177" s="234"/>
      <c r="I177" s="234"/>
      <c r="J177" s="234"/>
      <c r="K177" s="234"/>
      <c r="L177" s="234"/>
      <c r="M177" s="234"/>
      <c r="N177" s="234"/>
      <c r="O177" s="234"/>
      <c r="P177" s="236"/>
    </row>
    <row r="178" spans="1:16" x14ac:dyDescent="0.2">
      <c r="B178" s="238" t="s">
        <v>270</v>
      </c>
      <c r="C178" s="235"/>
      <c r="D178" s="239" t="s">
        <v>271</v>
      </c>
      <c r="E178" s="240"/>
      <c r="F178" s="18">
        <v>72000</v>
      </c>
      <c r="G178" s="18">
        <v>72000</v>
      </c>
      <c r="H178" s="26">
        <v>72000</v>
      </c>
      <c r="I178" s="26">
        <v>72000</v>
      </c>
      <c r="J178" s="1"/>
      <c r="K178" s="2">
        <v>40</v>
      </c>
      <c r="L178" s="15">
        <v>9</v>
      </c>
      <c r="M178" s="15">
        <v>9</v>
      </c>
      <c r="N178" s="241">
        <v>0</v>
      </c>
      <c r="O178" s="240"/>
      <c r="P178" s="5">
        <v>0</v>
      </c>
    </row>
    <row r="179" spans="1:16" x14ac:dyDescent="0.2">
      <c r="B179" s="238" t="s">
        <v>272</v>
      </c>
      <c r="C179" s="235"/>
      <c r="D179" s="239" t="s">
        <v>273</v>
      </c>
      <c r="E179" s="240"/>
      <c r="F179" s="18">
        <v>185000</v>
      </c>
      <c r="G179" s="18">
        <v>166500</v>
      </c>
      <c r="H179" s="26">
        <v>166500</v>
      </c>
      <c r="I179" s="26">
        <v>166500</v>
      </c>
      <c r="J179" s="1"/>
      <c r="K179" s="2">
        <v>40</v>
      </c>
      <c r="L179" s="15">
        <v>9</v>
      </c>
      <c r="M179" s="15">
        <v>9</v>
      </c>
      <c r="N179" s="241">
        <v>0</v>
      </c>
      <c r="O179" s="240"/>
      <c r="P179" s="5">
        <v>0</v>
      </c>
    </row>
    <row r="180" spans="1:16" x14ac:dyDescent="0.2">
      <c r="B180" s="242" t="s">
        <v>637</v>
      </c>
      <c r="C180" s="243"/>
      <c r="D180" s="243"/>
      <c r="E180" s="243"/>
      <c r="F180" s="35">
        <f>F178+F179</f>
        <v>257000</v>
      </c>
      <c r="G180" s="35">
        <f t="shared" ref="G180:I180" si="52">G178+G179</f>
        <v>238500</v>
      </c>
      <c r="H180" s="35">
        <f t="shared" si="52"/>
        <v>238500</v>
      </c>
      <c r="I180" s="194">
        <f t="shared" si="52"/>
        <v>238500</v>
      </c>
      <c r="J180" s="3" t="s">
        <v>14</v>
      </c>
      <c r="K180" s="12" t="s">
        <v>14</v>
      </c>
      <c r="L180" s="12" t="s">
        <v>14</v>
      </c>
      <c r="M180" s="12" t="s">
        <v>14</v>
      </c>
      <c r="N180" s="244" t="s">
        <v>14</v>
      </c>
      <c r="O180" s="245"/>
      <c r="P180" s="6" t="s">
        <v>14</v>
      </c>
    </row>
    <row r="181" spans="1:16" ht="17.100000000000001" customHeight="1" x14ac:dyDescent="0.2">
      <c r="B181" s="233" t="s">
        <v>218</v>
      </c>
      <c r="C181" s="234"/>
      <c r="D181" s="234"/>
      <c r="E181" s="234"/>
      <c r="F181" s="234"/>
      <c r="G181" s="234"/>
      <c r="H181" s="235"/>
      <c r="I181" s="235"/>
      <c r="J181" s="234"/>
      <c r="K181" s="234"/>
      <c r="L181" s="234"/>
      <c r="M181" s="234"/>
      <c r="N181" s="234"/>
      <c r="O181" s="234"/>
      <c r="P181" s="236"/>
    </row>
    <row r="182" spans="1:16" x14ac:dyDescent="0.2">
      <c r="B182" s="238" t="s">
        <v>219</v>
      </c>
      <c r="C182" s="235"/>
      <c r="D182" s="239" t="s">
        <v>220</v>
      </c>
      <c r="E182" s="240"/>
      <c r="F182" s="18">
        <v>4587616</v>
      </c>
      <c r="G182" s="18">
        <v>4113016</v>
      </c>
      <c r="H182" s="26">
        <v>4100600</v>
      </c>
      <c r="I182" s="26">
        <v>1183800</v>
      </c>
      <c r="J182" s="1">
        <v>83.5</v>
      </c>
      <c r="K182" s="2">
        <v>50</v>
      </c>
      <c r="L182" s="15">
        <v>9</v>
      </c>
      <c r="M182" s="15">
        <v>9</v>
      </c>
      <c r="N182" s="241">
        <v>0</v>
      </c>
      <c r="O182" s="240"/>
      <c r="P182" s="5">
        <v>0</v>
      </c>
    </row>
    <row r="183" spans="1:16" x14ac:dyDescent="0.2">
      <c r="B183" s="238" t="s">
        <v>221</v>
      </c>
      <c r="C183" s="235"/>
      <c r="D183" s="239" t="s">
        <v>222</v>
      </c>
      <c r="E183" s="240"/>
      <c r="F183" s="18">
        <v>15170</v>
      </c>
      <c r="G183" s="18">
        <v>13170</v>
      </c>
      <c r="H183" s="31">
        <v>13170</v>
      </c>
      <c r="I183" s="31">
        <v>13170</v>
      </c>
      <c r="J183" s="1">
        <v>73</v>
      </c>
      <c r="K183" s="2">
        <v>45</v>
      </c>
      <c r="L183" s="15">
        <v>9</v>
      </c>
      <c r="M183" s="15">
        <v>9</v>
      </c>
      <c r="N183" s="241">
        <v>0</v>
      </c>
      <c r="O183" s="240"/>
      <c r="P183" s="5">
        <v>0</v>
      </c>
    </row>
    <row r="184" spans="1:16" x14ac:dyDescent="0.2">
      <c r="B184" s="238" t="s">
        <v>223</v>
      </c>
      <c r="C184" s="235"/>
      <c r="D184" s="239" t="s">
        <v>224</v>
      </c>
      <c r="E184" s="240"/>
      <c r="F184" s="22">
        <v>350000</v>
      </c>
      <c r="G184" s="23">
        <v>310000</v>
      </c>
      <c r="H184" s="24">
        <v>310000</v>
      </c>
      <c r="I184" s="25">
        <v>310000</v>
      </c>
      <c r="J184" s="1">
        <v>86.5</v>
      </c>
      <c r="K184" s="2">
        <v>65</v>
      </c>
      <c r="L184" s="15">
        <v>9</v>
      </c>
      <c r="M184" s="15">
        <v>9</v>
      </c>
      <c r="N184" s="241">
        <v>0</v>
      </c>
      <c r="O184" s="240"/>
      <c r="P184" s="5">
        <v>0</v>
      </c>
    </row>
    <row r="185" spans="1:16" x14ac:dyDescent="0.2">
      <c r="B185" s="242" t="s">
        <v>225</v>
      </c>
      <c r="C185" s="243"/>
      <c r="D185" s="243"/>
      <c r="E185" s="243"/>
      <c r="F185" s="35">
        <f>F182+F183+F184</f>
        <v>4952786</v>
      </c>
      <c r="G185" s="35">
        <f t="shared" ref="G185:I185" si="53">G182+G183+G184</f>
        <v>4436186</v>
      </c>
      <c r="H185" s="36">
        <f t="shared" si="53"/>
        <v>4423770</v>
      </c>
      <c r="I185" s="183">
        <f t="shared" si="53"/>
        <v>1506970</v>
      </c>
      <c r="J185" s="3" t="s">
        <v>14</v>
      </c>
      <c r="K185" s="12" t="s">
        <v>14</v>
      </c>
      <c r="L185" s="12" t="s">
        <v>14</v>
      </c>
      <c r="M185" s="12" t="s">
        <v>14</v>
      </c>
      <c r="N185" s="244" t="s">
        <v>14</v>
      </c>
      <c r="O185" s="245"/>
      <c r="P185" s="6" t="s">
        <v>14</v>
      </c>
    </row>
    <row r="186" spans="1:16" ht="17.100000000000001" customHeight="1" x14ac:dyDescent="0.2">
      <c r="B186" s="233" t="s">
        <v>226</v>
      </c>
      <c r="C186" s="234"/>
      <c r="D186" s="234"/>
      <c r="E186" s="234"/>
      <c r="F186" s="234"/>
      <c r="G186" s="234"/>
      <c r="H186" s="235"/>
      <c r="I186" s="235"/>
      <c r="J186" s="234"/>
      <c r="K186" s="234"/>
      <c r="L186" s="234"/>
      <c r="M186" s="234"/>
      <c r="N186" s="234"/>
      <c r="O186" s="234"/>
      <c r="P186" s="236"/>
    </row>
    <row r="187" spans="1:16" s="11" customFormat="1" ht="11.25" customHeight="1" x14ac:dyDescent="0.25">
      <c r="A187" s="138"/>
      <c r="B187" s="229" t="s">
        <v>670</v>
      </c>
      <c r="C187" s="227"/>
      <c r="D187" s="227" t="s">
        <v>671</v>
      </c>
      <c r="E187" s="227"/>
      <c r="F187" s="94"/>
      <c r="G187" s="94"/>
      <c r="H187" s="167"/>
      <c r="I187" s="196">
        <v>240000</v>
      </c>
      <c r="J187" s="139"/>
      <c r="K187" s="139"/>
      <c r="L187" s="139"/>
      <c r="M187" s="139"/>
      <c r="N187" s="228"/>
      <c r="O187" s="228"/>
      <c r="P187" s="141"/>
    </row>
    <row r="188" spans="1:16" x14ac:dyDescent="0.2">
      <c r="B188" s="238" t="s">
        <v>227</v>
      </c>
      <c r="C188" s="235"/>
      <c r="D188" s="239" t="s">
        <v>228</v>
      </c>
      <c r="E188" s="240"/>
      <c r="F188" s="22">
        <v>393750</v>
      </c>
      <c r="G188" s="23">
        <v>350000</v>
      </c>
      <c r="H188" s="24">
        <v>350000</v>
      </c>
      <c r="I188" s="25">
        <v>350000</v>
      </c>
      <c r="J188" s="1">
        <v>62</v>
      </c>
      <c r="K188" s="2">
        <v>45</v>
      </c>
      <c r="L188" s="15">
        <v>9</v>
      </c>
      <c r="M188" s="15">
        <v>9</v>
      </c>
      <c r="N188" s="241">
        <v>0</v>
      </c>
      <c r="O188" s="240"/>
      <c r="P188" s="5">
        <v>0</v>
      </c>
    </row>
    <row r="189" spans="1:16" x14ac:dyDescent="0.2">
      <c r="B189" s="242" t="s">
        <v>229</v>
      </c>
      <c r="C189" s="243"/>
      <c r="D189" s="243"/>
      <c r="E189" s="243"/>
      <c r="F189" s="35">
        <f>F187+F188</f>
        <v>393750</v>
      </c>
      <c r="G189" s="35">
        <f t="shared" ref="G189:I189" si="54">G187+G188</f>
        <v>350000</v>
      </c>
      <c r="H189" s="36">
        <f t="shared" si="54"/>
        <v>350000</v>
      </c>
      <c r="I189" s="183">
        <f t="shared" si="54"/>
        <v>590000</v>
      </c>
      <c r="J189" s="3" t="s">
        <v>14</v>
      </c>
      <c r="K189" s="12" t="s">
        <v>14</v>
      </c>
      <c r="L189" s="12" t="s">
        <v>14</v>
      </c>
      <c r="M189" s="12" t="s">
        <v>14</v>
      </c>
      <c r="N189" s="244" t="s">
        <v>14</v>
      </c>
      <c r="O189" s="245"/>
      <c r="P189" s="6" t="s">
        <v>14</v>
      </c>
    </row>
    <row r="190" spans="1:16" s="11" customFormat="1" ht="16.5" customHeight="1" x14ac:dyDescent="0.25">
      <c r="A190" s="138"/>
      <c r="B190" s="284" t="s">
        <v>664</v>
      </c>
      <c r="C190" s="285"/>
      <c r="D190" s="285"/>
      <c r="E190" s="285"/>
      <c r="F190" s="285"/>
      <c r="G190" s="285"/>
      <c r="H190" s="298"/>
      <c r="I190" s="298"/>
      <c r="J190" s="285"/>
      <c r="K190" s="285"/>
      <c r="L190" s="285"/>
      <c r="M190" s="285"/>
      <c r="N190" s="285"/>
      <c r="O190" s="285"/>
      <c r="P190" s="286"/>
    </row>
    <row r="191" spans="1:16" s="11" customFormat="1" ht="11.25" customHeight="1" x14ac:dyDescent="0.25">
      <c r="A191" s="138"/>
      <c r="B191" s="229" t="s">
        <v>665</v>
      </c>
      <c r="C191" s="227"/>
      <c r="D191" s="227" t="s">
        <v>666</v>
      </c>
      <c r="E191" s="227"/>
      <c r="F191" s="94"/>
      <c r="G191" s="94"/>
      <c r="H191" s="94"/>
      <c r="I191" s="108">
        <v>484000</v>
      </c>
      <c r="J191" s="139"/>
      <c r="K191" s="139"/>
      <c r="L191" s="139"/>
      <c r="M191" s="139"/>
      <c r="N191" s="228"/>
      <c r="O191" s="228"/>
      <c r="P191" s="141"/>
    </row>
    <row r="192" spans="1:16" s="11" customFormat="1" ht="11.25" customHeight="1" x14ac:dyDescent="0.25">
      <c r="A192" s="138"/>
      <c r="B192" s="287" t="s">
        <v>667</v>
      </c>
      <c r="C192" s="288"/>
      <c r="D192" s="288"/>
      <c r="E192" s="288"/>
      <c r="F192" s="133">
        <f>F191</f>
        <v>0</v>
      </c>
      <c r="G192" s="133">
        <f>G191</f>
        <v>0</v>
      </c>
      <c r="H192" s="133">
        <f>H191</f>
        <v>0</v>
      </c>
      <c r="I192" s="193">
        <f>I191</f>
        <v>484000</v>
      </c>
      <c r="J192" s="289"/>
      <c r="K192" s="290"/>
      <c r="L192" s="290"/>
      <c r="M192" s="290"/>
      <c r="N192" s="290"/>
      <c r="O192" s="290"/>
      <c r="P192" s="291"/>
    </row>
    <row r="193" spans="1:16" ht="17.100000000000001" customHeight="1" x14ac:dyDescent="0.2">
      <c r="B193" s="233" t="s">
        <v>230</v>
      </c>
      <c r="C193" s="234"/>
      <c r="D193" s="234"/>
      <c r="E193" s="234"/>
      <c r="F193" s="234"/>
      <c r="G193" s="234"/>
      <c r="H193" s="235"/>
      <c r="I193" s="235"/>
      <c r="J193" s="234"/>
      <c r="K193" s="234"/>
      <c r="L193" s="234"/>
      <c r="M193" s="234"/>
      <c r="N193" s="234"/>
      <c r="O193" s="234"/>
      <c r="P193" s="236"/>
    </row>
    <row r="194" spans="1:16" s="11" customFormat="1" ht="11.25" customHeight="1" x14ac:dyDescent="0.25">
      <c r="A194" s="138"/>
      <c r="B194" s="229" t="s">
        <v>668</v>
      </c>
      <c r="C194" s="227"/>
      <c r="D194" s="227" t="s">
        <v>669</v>
      </c>
      <c r="E194" s="227"/>
      <c r="F194" s="94"/>
      <c r="G194" s="94"/>
      <c r="H194" s="94"/>
      <c r="I194" s="108">
        <v>546000</v>
      </c>
      <c r="J194" s="139"/>
      <c r="K194" s="139"/>
      <c r="L194" s="139"/>
      <c r="M194" s="139"/>
      <c r="N194" s="228"/>
      <c r="O194" s="228"/>
      <c r="P194" s="141"/>
    </row>
    <row r="195" spans="1:16" x14ac:dyDescent="0.2">
      <c r="B195" s="238" t="s">
        <v>231</v>
      </c>
      <c r="C195" s="235"/>
      <c r="D195" s="239" t="s">
        <v>232</v>
      </c>
      <c r="E195" s="240"/>
      <c r="F195" s="18">
        <v>63300</v>
      </c>
      <c r="G195" s="18">
        <v>48000</v>
      </c>
      <c r="H195" s="26">
        <v>48000</v>
      </c>
      <c r="I195" s="26">
        <v>48000</v>
      </c>
      <c r="J195" s="1">
        <v>73.5</v>
      </c>
      <c r="K195" s="2">
        <v>45</v>
      </c>
      <c r="L195" s="15">
        <v>9</v>
      </c>
      <c r="M195" s="15">
        <v>9</v>
      </c>
      <c r="N195" s="241">
        <v>0</v>
      </c>
      <c r="O195" s="240"/>
      <c r="P195" s="5">
        <v>0</v>
      </c>
    </row>
    <row r="196" spans="1:16" x14ac:dyDescent="0.2">
      <c r="B196" s="238" t="s">
        <v>233</v>
      </c>
      <c r="C196" s="235"/>
      <c r="D196" s="239" t="s">
        <v>234</v>
      </c>
      <c r="E196" s="240"/>
      <c r="F196" s="18">
        <v>79000</v>
      </c>
      <c r="G196" s="18">
        <v>54000</v>
      </c>
      <c r="H196" s="31">
        <v>54000</v>
      </c>
      <c r="I196" s="31">
        <v>54000</v>
      </c>
      <c r="J196" s="1">
        <v>67.5</v>
      </c>
      <c r="K196" s="2">
        <v>45</v>
      </c>
      <c r="L196" s="15">
        <v>9</v>
      </c>
      <c r="M196" s="15">
        <v>9</v>
      </c>
      <c r="N196" s="241">
        <v>0</v>
      </c>
      <c r="O196" s="240"/>
      <c r="P196" s="5">
        <v>0</v>
      </c>
    </row>
    <row r="197" spans="1:16" x14ac:dyDescent="0.2">
      <c r="B197" s="238" t="s">
        <v>235</v>
      </c>
      <c r="C197" s="235"/>
      <c r="D197" s="239" t="s">
        <v>236</v>
      </c>
      <c r="E197" s="240"/>
      <c r="F197" s="18">
        <v>160000</v>
      </c>
      <c r="G197" s="33">
        <v>139000</v>
      </c>
      <c r="H197" s="95">
        <v>139000</v>
      </c>
      <c r="I197" s="95">
        <v>139000</v>
      </c>
      <c r="J197" s="1">
        <v>79</v>
      </c>
      <c r="K197" s="2">
        <v>55</v>
      </c>
      <c r="L197" s="15">
        <v>9</v>
      </c>
      <c r="M197" s="15">
        <v>9</v>
      </c>
      <c r="N197" s="241">
        <v>0</v>
      </c>
      <c r="O197" s="240"/>
      <c r="P197" s="5">
        <v>0</v>
      </c>
    </row>
    <row r="198" spans="1:16" x14ac:dyDescent="0.2">
      <c r="B198" s="242" t="s">
        <v>237</v>
      </c>
      <c r="C198" s="243"/>
      <c r="D198" s="243"/>
      <c r="E198" s="243"/>
      <c r="F198" s="35">
        <f>F194+F195+F196+F197</f>
        <v>302300</v>
      </c>
      <c r="G198" s="35">
        <f t="shared" ref="G198:I198" si="55">G194+G195+G196+G197</f>
        <v>241000</v>
      </c>
      <c r="H198" s="36">
        <f t="shared" si="55"/>
        <v>241000</v>
      </c>
      <c r="I198" s="183">
        <f t="shared" si="55"/>
        <v>787000</v>
      </c>
      <c r="J198" s="3" t="s">
        <v>14</v>
      </c>
      <c r="K198" s="12" t="s">
        <v>14</v>
      </c>
      <c r="L198" s="12" t="s">
        <v>14</v>
      </c>
      <c r="M198" s="12" t="s">
        <v>14</v>
      </c>
      <c r="N198" s="244" t="s">
        <v>14</v>
      </c>
      <c r="O198" s="245"/>
      <c r="P198" s="6" t="s">
        <v>14</v>
      </c>
    </row>
    <row r="199" spans="1:16" ht="17.100000000000001" customHeight="1" x14ac:dyDescent="0.2">
      <c r="B199" s="233" t="s">
        <v>238</v>
      </c>
      <c r="C199" s="234"/>
      <c r="D199" s="234"/>
      <c r="E199" s="234"/>
      <c r="F199" s="234"/>
      <c r="G199" s="234"/>
      <c r="H199" s="235"/>
      <c r="I199" s="235"/>
      <c r="J199" s="234"/>
      <c r="K199" s="234"/>
      <c r="L199" s="234"/>
      <c r="M199" s="234"/>
      <c r="N199" s="234"/>
      <c r="O199" s="234"/>
      <c r="P199" s="236"/>
    </row>
    <row r="200" spans="1:16" x14ac:dyDescent="0.2">
      <c r="B200" s="238" t="s">
        <v>239</v>
      </c>
      <c r="C200" s="235"/>
      <c r="D200" s="239" t="s">
        <v>240</v>
      </c>
      <c r="E200" s="240"/>
      <c r="F200" s="18">
        <v>580594</v>
      </c>
      <c r="G200" s="18">
        <v>522000</v>
      </c>
      <c r="H200" s="26">
        <v>522000</v>
      </c>
      <c r="I200" s="26">
        <v>522000</v>
      </c>
      <c r="J200" s="1">
        <v>76</v>
      </c>
      <c r="K200" s="2">
        <v>55</v>
      </c>
      <c r="L200" s="15">
        <v>9</v>
      </c>
      <c r="M200" s="15">
        <v>9</v>
      </c>
      <c r="N200" s="241">
        <v>0</v>
      </c>
      <c r="O200" s="240"/>
      <c r="P200" s="5">
        <v>0</v>
      </c>
    </row>
    <row r="201" spans="1:16" x14ac:dyDescent="0.2">
      <c r="B201" s="238" t="s">
        <v>241</v>
      </c>
      <c r="C201" s="235"/>
      <c r="D201" s="239" t="s">
        <v>242</v>
      </c>
      <c r="E201" s="240"/>
      <c r="F201" s="18">
        <v>28960</v>
      </c>
      <c r="G201" s="18">
        <v>26000</v>
      </c>
      <c r="H201" s="26">
        <v>26000</v>
      </c>
      <c r="I201" s="26">
        <v>26000</v>
      </c>
      <c r="J201" s="1">
        <v>72</v>
      </c>
      <c r="K201" s="2">
        <v>45</v>
      </c>
      <c r="L201" s="15">
        <v>9</v>
      </c>
      <c r="M201" s="15">
        <v>9</v>
      </c>
      <c r="N201" s="241">
        <v>0</v>
      </c>
      <c r="O201" s="240"/>
      <c r="P201" s="5">
        <v>0</v>
      </c>
    </row>
    <row r="202" spans="1:16" x14ac:dyDescent="0.2">
      <c r="B202" s="238" t="s">
        <v>243</v>
      </c>
      <c r="C202" s="235"/>
      <c r="D202" s="239" t="s">
        <v>244</v>
      </c>
      <c r="E202" s="240"/>
      <c r="F202" s="18">
        <v>132360</v>
      </c>
      <c r="G202" s="18">
        <v>113000</v>
      </c>
      <c r="H202" s="31">
        <v>113000</v>
      </c>
      <c r="I202" s="31">
        <v>113000</v>
      </c>
      <c r="J202" s="1">
        <v>73.5</v>
      </c>
      <c r="K202" s="2">
        <v>45</v>
      </c>
      <c r="L202" s="15">
        <v>9</v>
      </c>
      <c r="M202" s="15">
        <v>9</v>
      </c>
      <c r="N202" s="241">
        <v>0</v>
      </c>
      <c r="O202" s="240"/>
      <c r="P202" s="5">
        <v>0</v>
      </c>
    </row>
    <row r="203" spans="1:16" x14ac:dyDescent="0.2">
      <c r="B203" s="238" t="s">
        <v>245</v>
      </c>
      <c r="C203" s="235"/>
      <c r="D203" s="239" t="s">
        <v>246</v>
      </c>
      <c r="E203" s="240"/>
      <c r="F203" s="22">
        <v>810000</v>
      </c>
      <c r="G203" s="23">
        <v>550000</v>
      </c>
      <c r="H203" s="24">
        <v>550000</v>
      </c>
      <c r="I203" s="25">
        <v>550000</v>
      </c>
      <c r="J203" s="1">
        <v>82.5</v>
      </c>
      <c r="K203" s="2">
        <v>55</v>
      </c>
      <c r="L203" s="15">
        <v>9</v>
      </c>
      <c r="M203" s="15">
        <v>9</v>
      </c>
      <c r="N203" s="241">
        <v>0</v>
      </c>
      <c r="O203" s="240"/>
      <c r="P203" s="5">
        <v>0</v>
      </c>
    </row>
    <row r="204" spans="1:16" x14ac:dyDescent="0.2">
      <c r="B204" s="242" t="s">
        <v>247</v>
      </c>
      <c r="C204" s="243"/>
      <c r="D204" s="243"/>
      <c r="E204" s="243"/>
      <c r="F204" s="35">
        <f>F200+F201+F202+F203</f>
        <v>1551914</v>
      </c>
      <c r="G204" s="35">
        <f t="shared" ref="G204:I204" si="56">G200+G201+G202+G203</f>
        <v>1211000</v>
      </c>
      <c r="H204" s="35">
        <f t="shared" si="56"/>
        <v>1211000</v>
      </c>
      <c r="I204" s="187">
        <f t="shared" si="56"/>
        <v>1211000</v>
      </c>
      <c r="J204" s="3" t="s">
        <v>14</v>
      </c>
      <c r="K204" s="12" t="s">
        <v>14</v>
      </c>
      <c r="L204" s="12" t="s">
        <v>14</v>
      </c>
      <c r="M204" s="12" t="s">
        <v>14</v>
      </c>
      <c r="N204" s="244" t="s">
        <v>14</v>
      </c>
      <c r="O204" s="245"/>
      <c r="P204" s="6" t="s">
        <v>14</v>
      </c>
    </row>
    <row r="205" spans="1:16" ht="17.100000000000001" customHeight="1" x14ac:dyDescent="0.2">
      <c r="B205" s="233" t="s">
        <v>248</v>
      </c>
      <c r="C205" s="234"/>
      <c r="D205" s="234"/>
      <c r="E205" s="234"/>
      <c r="F205" s="234"/>
      <c r="G205" s="234"/>
      <c r="H205" s="235"/>
      <c r="I205" s="235"/>
      <c r="J205" s="234"/>
      <c r="K205" s="234"/>
      <c r="L205" s="234"/>
      <c r="M205" s="234"/>
      <c r="N205" s="234"/>
      <c r="O205" s="234"/>
      <c r="P205" s="236"/>
    </row>
    <row r="206" spans="1:16" x14ac:dyDescent="0.2">
      <c r="B206" s="238" t="s">
        <v>249</v>
      </c>
      <c r="C206" s="235"/>
      <c r="D206" s="239" t="s">
        <v>250</v>
      </c>
      <c r="E206" s="240"/>
      <c r="F206" s="18">
        <v>32610</v>
      </c>
      <c r="G206" s="18">
        <v>26120</v>
      </c>
      <c r="H206" s="26">
        <v>26120</v>
      </c>
      <c r="I206" s="26">
        <v>26120</v>
      </c>
      <c r="J206" s="1">
        <v>68</v>
      </c>
      <c r="K206" s="2">
        <v>45</v>
      </c>
      <c r="L206" s="15">
        <v>9</v>
      </c>
      <c r="M206" s="15">
        <v>9</v>
      </c>
      <c r="N206" s="241">
        <v>0</v>
      </c>
      <c r="O206" s="240"/>
      <c r="P206" s="5">
        <v>0</v>
      </c>
    </row>
    <row r="207" spans="1:16" x14ac:dyDescent="0.2">
      <c r="B207" s="238" t="s">
        <v>251</v>
      </c>
      <c r="C207" s="235"/>
      <c r="D207" s="239" t="s">
        <v>252</v>
      </c>
      <c r="E207" s="240"/>
      <c r="F207" s="22">
        <v>340000</v>
      </c>
      <c r="G207" s="22">
        <v>250000</v>
      </c>
      <c r="H207" s="27">
        <v>250000</v>
      </c>
      <c r="I207" s="28">
        <v>250000</v>
      </c>
      <c r="J207" s="1">
        <v>72.5</v>
      </c>
      <c r="K207" s="2">
        <v>45</v>
      </c>
      <c r="L207" s="15">
        <v>9</v>
      </c>
      <c r="M207" s="15">
        <v>9</v>
      </c>
      <c r="N207" s="241">
        <v>0</v>
      </c>
      <c r="O207" s="240"/>
      <c r="P207" s="5">
        <v>0</v>
      </c>
    </row>
    <row r="208" spans="1:16" x14ac:dyDescent="0.2">
      <c r="B208" s="238" t="s">
        <v>253</v>
      </c>
      <c r="C208" s="235"/>
      <c r="D208" s="239" t="s">
        <v>722</v>
      </c>
      <c r="E208" s="240"/>
      <c r="F208" s="18">
        <v>43950</v>
      </c>
      <c r="G208" s="18">
        <v>27000</v>
      </c>
      <c r="H208" s="31">
        <v>27000</v>
      </c>
      <c r="I208" s="31">
        <v>27000</v>
      </c>
      <c r="J208" s="1">
        <v>67</v>
      </c>
      <c r="K208" s="2">
        <v>45</v>
      </c>
      <c r="L208" s="15">
        <v>9</v>
      </c>
      <c r="M208" s="15">
        <v>9</v>
      </c>
      <c r="N208" s="241">
        <v>0</v>
      </c>
      <c r="O208" s="240"/>
      <c r="P208" s="5">
        <v>0</v>
      </c>
    </row>
    <row r="209" spans="1:16" x14ac:dyDescent="0.2">
      <c r="B209" s="242" t="s">
        <v>254</v>
      </c>
      <c r="C209" s="243"/>
      <c r="D209" s="243"/>
      <c r="E209" s="243"/>
      <c r="F209" s="35">
        <f>F206+F207+F208</f>
        <v>416560</v>
      </c>
      <c r="G209" s="35">
        <f t="shared" ref="G209:I209" si="57">G206+G207+G208</f>
        <v>303120</v>
      </c>
      <c r="H209" s="36">
        <f t="shared" si="57"/>
        <v>303120</v>
      </c>
      <c r="I209" s="183">
        <f t="shared" si="57"/>
        <v>303120</v>
      </c>
      <c r="J209" s="3" t="s">
        <v>14</v>
      </c>
      <c r="K209" s="12" t="s">
        <v>14</v>
      </c>
      <c r="L209" s="12" t="s">
        <v>14</v>
      </c>
      <c r="M209" s="12" t="s">
        <v>14</v>
      </c>
      <c r="N209" s="244" t="s">
        <v>14</v>
      </c>
      <c r="O209" s="245"/>
      <c r="P209" s="6" t="s">
        <v>14</v>
      </c>
    </row>
    <row r="210" spans="1:16" ht="17.100000000000001" customHeight="1" x14ac:dyDescent="0.2">
      <c r="B210" s="233" t="s">
        <v>255</v>
      </c>
      <c r="C210" s="234"/>
      <c r="D210" s="234"/>
      <c r="E210" s="234"/>
      <c r="F210" s="234"/>
      <c r="G210" s="234"/>
      <c r="H210" s="235"/>
      <c r="I210" s="235"/>
      <c r="J210" s="234"/>
      <c r="K210" s="234"/>
      <c r="L210" s="234"/>
      <c r="M210" s="234"/>
      <c r="N210" s="234"/>
      <c r="O210" s="234"/>
      <c r="P210" s="236"/>
    </row>
    <row r="211" spans="1:16" x14ac:dyDescent="0.2">
      <c r="B211" s="238" t="s">
        <v>256</v>
      </c>
      <c r="C211" s="235"/>
      <c r="D211" s="239" t="s">
        <v>257</v>
      </c>
      <c r="E211" s="240"/>
      <c r="F211" s="18">
        <v>176000</v>
      </c>
      <c r="G211" s="18">
        <v>90000</v>
      </c>
      <c r="H211" s="32">
        <v>90000</v>
      </c>
      <c r="I211" s="168">
        <v>90000</v>
      </c>
      <c r="J211" s="1">
        <v>69.5</v>
      </c>
      <c r="K211" s="2">
        <v>45</v>
      </c>
      <c r="L211" s="15">
        <v>9</v>
      </c>
      <c r="M211" s="15">
        <v>9</v>
      </c>
      <c r="N211" s="241">
        <v>0</v>
      </c>
      <c r="O211" s="240"/>
      <c r="P211" s="5">
        <v>0</v>
      </c>
    </row>
    <row r="212" spans="1:16" x14ac:dyDescent="0.2">
      <c r="B212" s="242" t="s">
        <v>258</v>
      </c>
      <c r="C212" s="243"/>
      <c r="D212" s="243"/>
      <c r="E212" s="243"/>
      <c r="F212" s="35">
        <f>F211</f>
        <v>176000</v>
      </c>
      <c r="G212" s="35">
        <f t="shared" ref="G212:I212" si="58">G211</f>
        <v>90000</v>
      </c>
      <c r="H212" s="35">
        <f t="shared" si="58"/>
        <v>90000</v>
      </c>
      <c r="I212" s="183">
        <f t="shared" si="58"/>
        <v>90000</v>
      </c>
      <c r="J212" s="3" t="s">
        <v>14</v>
      </c>
      <c r="K212" s="12" t="s">
        <v>14</v>
      </c>
      <c r="L212" s="12" t="s">
        <v>14</v>
      </c>
      <c r="M212" s="12" t="s">
        <v>14</v>
      </c>
      <c r="N212" s="244" t="s">
        <v>14</v>
      </c>
      <c r="O212" s="245"/>
      <c r="P212" s="6" t="s">
        <v>14</v>
      </c>
    </row>
    <row r="213" spans="1:16" ht="17.100000000000001" customHeight="1" x14ac:dyDescent="0.2">
      <c r="B213" s="233" t="s">
        <v>259</v>
      </c>
      <c r="C213" s="234"/>
      <c r="D213" s="234"/>
      <c r="E213" s="234"/>
      <c r="F213" s="234"/>
      <c r="G213" s="234"/>
      <c r="H213" s="237"/>
      <c r="I213" s="237"/>
      <c r="J213" s="234"/>
      <c r="K213" s="234"/>
      <c r="L213" s="234"/>
      <c r="M213" s="234"/>
      <c r="N213" s="234"/>
      <c r="O213" s="234"/>
      <c r="P213" s="236"/>
    </row>
    <row r="214" spans="1:16" x14ac:dyDescent="0.2">
      <c r="B214" s="238" t="s">
        <v>260</v>
      </c>
      <c r="C214" s="235"/>
      <c r="D214" s="239" t="s">
        <v>261</v>
      </c>
      <c r="E214" s="240"/>
      <c r="F214" s="22">
        <v>840000</v>
      </c>
      <c r="G214" s="23">
        <v>550000</v>
      </c>
      <c r="H214" s="24">
        <v>550000</v>
      </c>
      <c r="I214" s="25">
        <v>550000</v>
      </c>
      <c r="J214" s="1">
        <v>81</v>
      </c>
      <c r="K214" s="2">
        <v>55</v>
      </c>
      <c r="L214" s="15">
        <v>9</v>
      </c>
      <c r="M214" s="15">
        <v>9</v>
      </c>
      <c r="N214" s="241">
        <v>0</v>
      </c>
      <c r="O214" s="240"/>
      <c r="P214" s="5">
        <v>0</v>
      </c>
    </row>
    <row r="215" spans="1:16" x14ac:dyDescent="0.2">
      <c r="B215" s="242" t="s">
        <v>262</v>
      </c>
      <c r="C215" s="243"/>
      <c r="D215" s="243"/>
      <c r="E215" s="243"/>
      <c r="F215" s="35">
        <f>F214</f>
        <v>840000</v>
      </c>
      <c r="G215" s="35">
        <f t="shared" ref="G215:I215" si="59">G214</f>
        <v>550000</v>
      </c>
      <c r="H215" s="36">
        <f t="shared" si="59"/>
        <v>550000</v>
      </c>
      <c r="I215" s="183">
        <f t="shared" si="59"/>
        <v>550000</v>
      </c>
      <c r="J215" s="3" t="s">
        <v>14</v>
      </c>
      <c r="K215" s="12" t="s">
        <v>14</v>
      </c>
      <c r="L215" s="12" t="s">
        <v>14</v>
      </c>
      <c r="M215" s="12" t="s">
        <v>14</v>
      </c>
      <c r="N215" s="244" t="s">
        <v>14</v>
      </c>
      <c r="O215" s="245"/>
      <c r="P215" s="6" t="s">
        <v>14</v>
      </c>
    </row>
    <row r="216" spans="1:16" ht="17.100000000000001" customHeight="1" x14ac:dyDescent="0.2">
      <c r="B216" s="233" t="s">
        <v>263</v>
      </c>
      <c r="C216" s="234"/>
      <c r="D216" s="234"/>
      <c r="E216" s="234"/>
      <c r="F216" s="234"/>
      <c r="G216" s="234"/>
      <c r="H216" s="235"/>
      <c r="I216" s="235"/>
      <c r="J216" s="234"/>
      <c r="K216" s="234"/>
      <c r="L216" s="234"/>
      <c r="M216" s="234"/>
      <c r="N216" s="234"/>
      <c r="O216" s="234"/>
      <c r="P216" s="236"/>
    </row>
    <row r="217" spans="1:16" x14ac:dyDescent="0.2">
      <c r="B217" s="238" t="s">
        <v>264</v>
      </c>
      <c r="C217" s="235"/>
      <c r="D217" s="239" t="s">
        <v>265</v>
      </c>
      <c r="E217" s="240"/>
      <c r="F217" s="18">
        <v>196880</v>
      </c>
      <c r="G217" s="18">
        <v>116000</v>
      </c>
      <c r="H217" s="32">
        <v>116000</v>
      </c>
      <c r="I217" s="32">
        <v>116000</v>
      </c>
      <c r="J217" s="1">
        <v>85.5</v>
      </c>
      <c r="K217" s="2">
        <v>55</v>
      </c>
      <c r="L217" s="15">
        <v>9</v>
      </c>
      <c r="M217" s="15">
        <v>9</v>
      </c>
      <c r="N217" s="241">
        <v>0</v>
      </c>
      <c r="O217" s="240"/>
      <c r="P217" s="5">
        <v>0</v>
      </c>
    </row>
    <row r="218" spans="1:16" x14ac:dyDescent="0.2">
      <c r="B218" s="238" t="s">
        <v>266</v>
      </c>
      <c r="C218" s="235"/>
      <c r="D218" s="239" t="s">
        <v>267</v>
      </c>
      <c r="E218" s="240"/>
      <c r="F218" s="18">
        <v>59980</v>
      </c>
      <c r="G218" s="18">
        <v>40000</v>
      </c>
      <c r="H218" s="32">
        <v>40000</v>
      </c>
      <c r="I218" s="168">
        <v>40000</v>
      </c>
      <c r="J218" s="1">
        <v>82</v>
      </c>
      <c r="K218" s="2">
        <v>55</v>
      </c>
      <c r="L218" s="15">
        <v>9</v>
      </c>
      <c r="M218" s="15">
        <v>9</v>
      </c>
      <c r="N218" s="241">
        <v>0</v>
      </c>
      <c r="O218" s="240"/>
      <c r="P218" s="5">
        <v>0</v>
      </c>
    </row>
    <row r="219" spans="1:16" x14ac:dyDescent="0.2">
      <c r="B219" s="242" t="s">
        <v>268</v>
      </c>
      <c r="C219" s="243"/>
      <c r="D219" s="243"/>
      <c r="E219" s="243"/>
      <c r="F219" s="35">
        <f>F217+F218</f>
        <v>256860</v>
      </c>
      <c r="G219" s="35">
        <f t="shared" ref="G219:I219" si="60">G217+G218</f>
        <v>156000</v>
      </c>
      <c r="H219" s="35">
        <f t="shared" si="60"/>
        <v>156000</v>
      </c>
      <c r="I219" s="183">
        <f t="shared" si="60"/>
        <v>156000</v>
      </c>
      <c r="J219" s="3" t="s">
        <v>14</v>
      </c>
      <c r="K219" s="12" t="s">
        <v>14</v>
      </c>
      <c r="L219" s="12" t="s">
        <v>14</v>
      </c>
      <c r="M219" s="12" t="s">
        <v>14</v>
      </c>
      <c r="N219" s="244" t="s">
        <v>14</v>
      </c>
      <c r="O219" s="245"/>
      <c r="P219" s="6" t="s">
        <v>14</v>
      </c>
    </row>
    <row r="220" spans="1:16" s="11" customFormat="1" ht="17.100000000000001" customHeight="1" x14ac:dyDescent="0.25">
      <c r="A220" s="138"/>
      <c r="B220" s="284" t="s">
        <v>672</v>
      </c>
      <c r="C220" s="285"/>
      <c r="D220" s="285"/>
      <c r="E220" s="285"/>
      <c r="F220" s="285"/>
      <c r="G220" s="285"/>
      <c r="H220" s="285"/>
      <c r="I220" s="298"/>
      <c r="J220" s="285"/>
      <c r="K220" s="285"/>
      <c r="L220" s="285"/>
      <c r="M220" s="285"/>
      <c r="N220" s="285"/>
      <c r="O220" s="285"/>
      <c r="P220" s="286"/>
    </row>
    <row r="221" spans="1:16" s="11" customFormat="1" ht="11.25" customHeight="1" x14ac:dyDescent="0.25">
      <c r="A221" s="138"/>
      <c r="B221" s="229" t="s">
        <v>673</v>
      </c>
      <c r="C221" s="227"/>
      <c r="D221" s="227" t="s">
        <v>674</v>
      </c>
      <c r="E221" s="227"/>
      <c r="F221" s="94"/>
      <c r="G221" s="94"/>
      <c r="H221" s="94"/>
      <c r="I221" s="108">
        <v>960000</v>
      </c>
      <c r="J221" s="139"/>
      <c r="K221" s="139"/>
      <c r="L221" s="139"/>
      <c r="M221" s="139"/>
      <c r="N221" s="228"/>
      <c r="O221" s="228"/>
      <c r="P221" s="141"/>
    </row>
    <row r="222" spans="1:16" s="11" customFormat="1" ht="11.25" customHeight="1" x14ac:dyDescent="0.25">
      <c r="A222" s="138"/>
      <c r="B222" s="287" t="s">
        <v>675</v>
      </c>
      <c r="C222" s="288"/>
      <c r="D222" s="288"/>
      <c r="E222" s="288"/>
      <c r="F222" s="133">
        <f>F221</f>
        <v>0</v>
      </c>
      <c r="G222" s="133">
        <f>G221</f>
        <v>0</v>
      </c>
      <c r="H222" s="133">
        <f>H221</f>
        <v>0</v>
      </c>
      <c r="I222" s="193">
        <f>I221</f>
        <v>960000</v>
      </c>
      <c r="J222" s="289"/>
      <c r="K222" s="290"/>
      <c r="L222" s="290"/>
      <c r="M222" s="290"/>
      <c r="N222" s="290"/>
      <c r="O222" s="290"/>
      <c r="P222" s="291"/>
    </row>
    <row r="223" spans="1:16" ht="17.100000000000001" customHeight="1" x14ac:dyDescent="0.2">
      <c r="B223" s="233" t="s">
        <v>269</v>
      </c>
      <c r="C223" s="234"/>
      <c r="D223" s="234"/>
      <c r="E223" s="234"/>
      <c r="F223" s="234"/>
      <c r="G223" s="234"/>
      <c r="H223" s="235"/>
      <c r="I223" s="235"/>
      <c r="J223" s="234"/>
      <c r="K223" s="234"/>
      <c r="L223" s="234"/>
      <c r="M223" s="234"/>
      <c r="N223" s="234"/>
      <c r="O223" s="234"/>
      <c r="P223" s="236"/>
    </row>
    <row r="224" spans="1:16" x14ac:dyDescent="0.2">
      <c r="B224" s="238" t="s">
        <v>274</v>
      </c>
      <c r="C224" s="235"/>
      <c r="D224" s="239" t="s">
        <v>275</v>
      </c>
      <c r="E224" s="240"/>
      <c r="F224" s="18">
        <v>838000</v>
      </c>
      <c r="G224" s="18">
        <v>738000</v>
      </c>
      <c r="H224" s="32">
        <v>738000</v>
      </c>
      <c r="I224" s="32">
        <v>350000</v>
      </c>
      <c r="J224" s="1">
        <v>80.5</v>
      </c>
      <c r="K224" s="2">
        <v>55</v>
      </c>
      <c r="L224" s="15">
        <v>9</v>
      </c>
      <c r="M224" s="15">
        <v>9</v>
      </c>
      <c r="N224" s="241">
        <v>0</v>
      </c>
      <c r="O224" s="240"/>
      <c r="P224" s="5">
        <v>0</v>
      </c>
    </row>
    <row r="225" spans="1:16" x14ac:dyDescent="0.2">
      <c r="B225" s="238" t="s">
        <v>276</v>
      </c>
      <c r="C225" s="235"/>
      <c r="D225" s="239" t="s">
        <v>277</v>
      </c>
      <c r="E225" s="240"/>
      <c r="F225" s="18">
        <v>70000</v>
      </c>
      <c r="G225" s="18">
        <v>61000</v>
      </c>
      <c r="H225" s="32">
        <v>56000</v>
      </c>
      <c r="I225" s="32">
        <v>56000</v>
      </c>
      <c r="J225" s="1">
        <v>79.5</v>
      </c>
      <c r="K225" s="2">
        <v>55</v>
      </c>
      <c r="L225" s="15">
        <v>9</v>
      </c>
      <c r="M225" s="15">
        <v>9</v>
      </c>
      <c r="N225" s="241">
        <v>0</v>
      </c>
      <c r="O225" s="240"/>
      <c r="P225" s="5">
        <v>0</v>
      </c>
    </row>
    <row r="226" spans="1:16" x14ac:dyDescent="0.2">
      <c r="B226" s="238" t="s">
        <v>278</v>
      </c>
      <c r="C226" s="235"/>
      <c r="D226" s="239" t="s">
        <v>279</v>
      </c>
      <c r="E226" s="240"/>
      <c r="F226" s="18">
        <v>200000</v>
      </c>
      <c r="G226" s="18">
        <v>178000</v>
      </c>
      <c r="H226" s="224">
        <v>103000</v>
      </c>
      <c r="I226" s="224">
        <v>103000</v>
      </c>
      <c r="J226" s="1">
        <v>87</v>
      </c>
      <c r="K226" s="2">
        <v>65</v>
      </c>
      <c r="L226" s="15">
        <v>9</v>
      </c>
      <c r="M226" s="15">
        <v>9</v>
      </c>
      <c r="N226" s="241">
        <v>0</v>
      </c>
      <c r="O226" s="240"/>
      <c r="P226" s="5">
        <v>0</v>
      </c>
    </row>
    <row r="227" spans="1:16" x14ac:dyDescent="0.2">
      <c r="B227" s="238" t="s">
        <v>280</v>
      </c>
      <c r="C227" s="235"/>
      <c r="D227" s="239" t="s">
        <v>281</v>
      </c>
      <c r="E227" s="240"/>
      <c r="F227" s="18">
        <v>399000</v>
      </c>
      <c r="G227" s="18">
        <v>275000</v>
      </c>
      <c r="H227" s="32">
        <v>205000</v>
      </c>
      <c r="I227" s="32">
        <v>205000</v>
      </c>
      <c r="J227" s="1">
        <v>67</v>
      </c>
      <c r="K227" s="2">
        <v>45</v>
      </c>
      <c r="L227" s="15">
        <v>9</v>
      </c>
      <c r="M227" s="15">
        <v>9</v>
      </c>
      <c r="N227" s="241">
        <v>0</v>
      </c>
      <c r="O227" s="240"/>
      <c r="P227" s="5">
        <v>0</v>
      </c>
    </row>
    <row r="228" spans="1:16" x14ac:dyDescent="0.2">
      <c r="B228" s="238" t="s">
        <v>282</v>
      </c>
      <c r="C228" s="235"/>
      <c r="D228" s="239" t="s">
        <v>283</v>
      </c>
      <c r="E228" s="240"/>
      <c r="F228" s="22">
        <v>450000</v>
      </c>
      <c r="G228" s="23">
        <v>405000</v>
      </c>
      <c r="H228" s="24">
        <v>405000</v>
      </c>
      <c r="I228" s="163">
        <v>405000</v>
      </c>
      <c r="J228" s="1">
        <v>74.5</v>
      </c>
      <c r="K228" s="2">
        <v>45</v>
      </c>
      <c r="L228" s="15">
        <v>9</v>
      </c>
      <c r="M228" s="15">
        <v>9</v>
      </c>
      <c r="N228" s="241">
        <v>0</v>
      </c>
      <c r="O228" s="240"/>
      <c r="P228" s="5">
        <v>0</v>
      </c>
    </row>
    <row r="229" spans="1:16" x14ac:dyDescent="0.2">
      <c r="B229" s="242" t="s">
        <v>284</v>
      </c>
      <c r="C229" s="243"/>
      <c r="D229" s="243"/>
      <c r="E229" s="243"/>
      <c r="F229" s="35">
        <f>F224+F225+F226+F227+F228</f>
        <v>1957000</v>
      </c>
      <c r="G229" s="35">
        <f t="shared" ref="G229:I229" si="61">G224+G225+G226+G227+G228</f>
        <v>1657000</v>
      </c>
      <c r="H229" s="35">
        <f t="shared" si="61"/>
        <v>1507000</v>
      </c>
      <c r="I229" s="183">
        <f t="shared" si="61"/>
        <v>1119000</v>
      </c>
      <c r="J229" s="3" t="s">
        <v>14</v>
      </c>
      <c r="K229" s="12" t="s">
        <v>14</v>
      </c>
      <c r="L229" s="12" t="s">
        <v>14</v>
      </c>
      <c r="M229" s="12" t="s">
        <v>14</v>
      </c>
      <c r="N229" s="244" t="s">
        <v>14</v>
      </c>
      <c r="O229" s="245"/>
      <c r="P229" s="6" t="s">
        <v>14</v>
      </c>
    </row>
    <row r="230" spans="1:16" ht="17.100000000000001" customHeight="1" x14ac:dyDescent="0.2">
      <c r="B230" s="233" t="s">
        <v>285</v>
      </c>
      <c r="C230" s="234"/>
      <c r="D230" s="234"/>
      <c r="E230" s="234"/>
      <c r="F230" s="234"/>
      <c r="G230" s="234"/>
      <c r="H230" s="235"/>
      <c r="I230" s="235"/>
      <c r="J230" s="234"/>
      <c r="K230" s="234"/>
      <c r="L230" s="234"/>
      <c r="M230" s="234"/>
      <c r="N230" s="234"/>
      <c r="O230" s="234"/>
      <c r="P230" s="236"/>
    </row>
    <row r="231" spans="1:16" x14ac:dyDescent="0.2">
      <c r="B231" s="238" t="s">
        <v>286</v>
      </c>
      <c r="C231" s="235"/>
      <c r="D231" s="239" t="s">
        <v>287</v>
      </c>
      <c r="E231" s="240"/>
      <c r="F231" s="18">
        <v>588000</v>
      </c>
      <c r="G231" s="18">
        <v>518000</v>
      </c>
      <c r="H231" s="19">
        <v>518000</v>
      </c>
      <c r="I231" s="32">
        <v>518000</v>
      </c>
      <c r="J231" s="1">
        <v>67</v>
      </c>
      <c r="K231" s="2">
        <v>45</v>
      </c>
      <c r="L231" s="15">
        <v>9</v>
      </c>
      <c r="M231" s="15">
        <v>9</v>
      </c>
      <c r="N231" s="241">
        <v>0</v>
      </c>
      <c r="O231" s="240"/>
      <c r="P231" s="5">
        <v>0</v>
      </c>
    </row>
    <row r="232" spans="1:16" x14ac:dyDescent="0.2">
      <c r="B232" s="242" t="s">
        <v>288</v>
      </c>
      <c r="C232" s="243"/>
      <c r="D232" s="243"/>
      <c r="E232" s="243"/>
      <c r="F232" s="35">
        <f>F231</f>
        <v>588000</v>
      </c>
      <c r="G232" s="35">
        <f t="shared" ref="G232:I232" si="62">G231</f>
        <v>518000</v>
      </c>
      <c r="H232" s="35">
        <f t="shared" si="62"/>
        <v>518000</v>
      </c>
      <c r="I232" s="197">
        <f t="shared" si="62"/>
        <v>518000</v>
      </c>
      <c r="J232" s="3" t="s">
        <v>14</v>
      </c>
      <c r="K232" s="12" t="s">
        <v>14</v>
      </c>
      <c r="L232" s="12" t="s">
        <v>14</v>
      </c>
      <c r="M232" s="12" t="s">
        <v>14</v>
      </c>
      <c r="N232" s="244" t="s">
        <v>14</v>
      </c>
      <c r="O232" s="245"/>
      <c r="P232" s="6" t="s">
        <v>14</v>
      </c>
    </row>
    <row r="233" spans="1:16" ht="17.100000000000001" customHeight="1" x14ac:dyDescent="0.2">
      <c r="B233" s="233" t="s">
        <v>289</v>
      </c>
      <c r="C233" s="234"/>
      <c r="D233" s="234"/>
      <c r="E233" s="234"/>
      <c r="F233" s="234"/>
      <c r="G233" s="234"/>
      <c r="H233" s="235"/>
      <c r="I233" s="235"/>
      <c r="J233" s="234"/>
      <c r="K233" s="234"/>
      <c r="L233" s="234"/>
      <c r="M233" s="234"/>
      <c r="N233" s="234"/>
      <c r="O233" s="234"/>
      <c r="P233" s="236"/>
    </row>
    <row r="234" spans="1:16" x14ac:dyDescent="0.2">
      <c r="B234" s="238" t="s">
        <v>290</v>
      </c>
      <c r="C234" s="235"/>
      <c r="D234" s="239" t="s">
        <v>291</v>
      </c>
      <c r="E234" s="240"/>
      <c r="F234" s="22">
        <v>432000</v>
      </c>
      <c r="G234" s="22">
        <v>350000</v>
      </c>
      <c r="H234" s="21">
        <v>350000</v>
      </c>
      <c r="I234" s="169">
        <v>350000</v>
      </c>
      <c r="J234" s="1">
        <v>63</v>
      </c>
      <c r="K234" s="2">
        <v>45</v>
      </c>
      <c r="L234" s="15">
        <v>9</v>
      </c>
      <c r="M234" s="15">
        <v>9</v>
      </c>
      <c r="N234" s="241">
        <v>0</v>
      </c>
      <c r="O234" s="240"/>
      <c r="P234" s="5">
        <v>0</v>
      </c>
    </row>
    <row r="235" spans="1:16" x14ac:dyDescent="0.2">
      <c r="B235" s="276" t="s">
        <v>292</v>
      </c>
      <c r="C235" s="277"/>
      <c r="D235" s="277"/>
      <c r="E235" s="277"/>
      <c r="F235" s="35">
        <f>F234</f>
        <v>432000</v>
      </c>
      <c r="G235" s="35">
        <f t="shared" ref="G235:I235" si="63">G234</f>
        <v>350000</v>
      </c>
      <c r="H235" s="35">
        <f t="shared" si="63"/>
        <v>350000</v>
      </c>
      <c r="I235" s="183">
        <f t="shared" si="63"/>
        <v>350000</v>
      </c>
      <c r="J235" s="3" t="s">
        <v>14</v>
      </c>
      <c r="K235" s="12" t="s">
        <v>14</v>
      </c>
      <c r="L235" s="12" t="s">
        <v>14</v>
      </c>
      <c r="M235" s="12" t="s">
        <v>14</v>
      </c>
      <c r="N235" s="244" t="s">
        <v>14</v>
      </c>
      <c r="O235" s="245"/>
      <c r="P235" s="6" t="s">
        <v>14</v>
      </c>
    </row>
    <row r="236" spans="1:16" s="11" customFormat="1" ht="17.100000000000001" customHeight="1" x14ac:dyDescent="0.25">
      <c r="A236" s="138"/>
      <c r="B236" s="284" t="s">
        <v>676</v>
      </c>
      <c r="C236" s="285"/>
      <c r="D236" s="285"/>
      <c r="E236" s="285"/>
      <c r="F236" s="285"/>
      <c r="G236" s="285"/>
      <c r="H236" s="285"/>
      <c r="I236" s="298"/>
      <c r="J236" s="285"/>
      <c r="K236" s="285"/>
      <c r="L236" s="285"/>
      <c r="M236" s="285"/>
      <c r="N236" s="285"/>
      <c r="O236" s="285"/>
      <c r="P236" s="286"/>
    </row>
    <row r="237" spans="1:16" s="11" customFormat="1" ht="11.25" customHeight="1" x14ac:dyDescent="0.25">
      <c r="A237" s="138"/>
      <c r="B237" s="229" t="s">
        <v>677</v>
      </c>
      <c r="C237" s="227"/>
      <c r="D237" s="227" t="s">
        <v>678</v>
      </c>
      <c r="E237" s="227"/>
      <c r="F237" s="94"/>
      <c r="G237" s="94"/>
      <c r="H237" s="94"/>
      <c r="I237" s="108">
        <v>1334107.44</v>
      </c>
      <c r="J237" s="139"/>
      <c r="K237" s="139"/>
      <c r="L237" s="139"/>
      <c r="M237" s="139"/>
      <c r="N237" s="228"/>
      <c r="O237" s="228"/>
      <c r="P237" s="141"/>
    </row>
    <row r="238" spans="1:16" s="11" customFormat="1" ht="11.25" customHeight="1" thickBot="1" x14ac:dyDescent="0.3">
      <c r="A238" s="138"/>
      <c r="B238" s="287" t="s">
        <v>679</v>
      </c>
      <c r="C238" s="288"/>
      <c r="D238" s="288"/>
      <c r="E238" s="288"/>
      <c r="F238" s="133">
        <f>F237</f>
        <v>0</v>
      </c>
      <c r="G238" s="133">
        <f>G237</f>
        <v>0</v>
      </c>
      <c r="H238" s="170">
        <f>H237</f>
        <v>0</v>
      </c>
      <c r="I238" s="198">
        <f>I237</f>
        <v>1334107.44</v>
      </c>
      <c r="J238" s="299"/>
      <c r="K238" s="300"/>
      <c r="L238" s="300"/>
      <c r="M238" s="300"/>
      <c r="N238" s="300"/>
      <c r="O238" s="300"/>
      <c r="P238" s="301"/>
    </row>
    <row r="239" spans="1:16" x14ac:dyDescent="0.2">
      <c r="B239" s="267" t="s">
        <v>23</v>
      </c>
      <c r="C239" s="268"/>
      <c r="D239" s="268"/>
      <c r="E239" s="268"/>
      <c r="F239" s="57">
        <f>F184+F188+F203+F207+F214+F228+F234</f>
        <v>3615750</v>
      </c>
      <c r="G239" s="58">
        <f t="shared" ref="G239:I239" si="64">G184+G188+G203+G207+G214+G228+G234</f>
        <v>2765000</v>
      </c>
      <c r="H239" s="74">
        <f t="shared" si="64"/>
        <v>2765000</v>
      </c>
      <c r="I239" s="184">
        <f t="shared" si="64"/>
        <v>2765000</v>
      </c>
      <c r="J239" s="9" t="s">
        <v>14</v>
      </c>
      <c r="K239" s="44" t="s">
        <v>14</v>
      </c>
      <c r="L239" s="44" t="s">
        <v>14</v>
      </c>
      <c r="M239" s="44" t="s">
        <v>14</v>
      </c>
      <c r="N239" s="269" t="s">
        <v>14</v>
      </c>
      <c r="O239" s="270"/>
      <c r="P239" s="10" t="s">
        <v>14</v>
      </c>
    </row>
    <row r="240" spans="1:16" x14ac:dyDescent="0.2">
      <c r="B240" s="249" t="s">
        <v>24</v>
      </c>
      <c r="C240" s="250"/>
      <c r="D240" s="250"/>
      <c r="E240" s="250"/>
      <c r="F240" s="75">
        <f>F178+F179+F182+F183+F187+F191+F194+F195+F196+F197+F200+F201+F202+F206+F208+F211+F217+F218+F221+F224+F225+F226+F227+F231+F237</f>
        <v>8508420</v>
      </c>
      <c r="G240" s="76">
        <f t="shared" ref="G240:I240" si="65">G178+G179+G182+G183+G187+G191+G194+G195+G196+G197+G200+G201+G202+G206+G208+G211+G217+G218+G221+G224+G225+G226+G227+G231+G237</f>
        <v>7335806</v>
      </c>
      <c r="H240" s="171">
        <f t="shared" si="65"/>
        <v>7173390</v>
      </c>
      <c r="I240" s="190">
        <f t="shared" si="65"/>
        <v>7432697.4399999995</v>
      </c>
      <c r="J240" s="3" t="s">
        <v>14</v>
      </c>
      <c r="K240" s="43" t="s">
        <v>14</v>
      </c>
      <c r="L240" s="43" t="s">
        <v>14</v>
      </c>
      <c r="M240" s="43" t="s">
        <v>14</v>
      </c>
      <c r="N240" s="244" t="s">
        <v>14</v>
      </c>
      <c r="O240" s="245"/>
      <c r="P240" s="6" t="s">
        <v>14</v>
      </c>
    </row>
    <row r="241" spans="1:16" ht="12" thickBot="1" x14ac:dyDescent="0.25">
      <c r="B241" s="251" t="s">
        <v>293</v>
      </c>
      <c r="C241" s="252"/>
      <c r="D241" s="252"/>
      <c r="E241" s="252"/>
      <c r="F241" s="78">
        <f>F180+F185+F189+F192+F198+F204+F209+F212+F215+F219+F222+F229+F232+F235+F238</f>
        <v>12124170</v>
      </c>
      <c r="G241" s="79">
        <f t="shared" ref="G241:I241" si="66">G180+G185+G189+G192+G198+G204+G209+G212+G215+G219+G222+G229+G232+G235+G238</f>
        <v>10100806</v>
      </c>
      <c r="H241" s="80">
        <f t="shared" si="66"/>
        <v>9938390</v>
      </c>
      <c r="I241" s="186">
        <f t="shared" si="66"/>
        <v>10197697.439999999</v>
      </c>
      <c r="J241" s="7" t="s">
        <v>14</v>
      </c>
      <c r="K241" s="45" t="s">
        <v>14</v>
      </c>
      <c r="L241" s="45" t="s">
        <v>14</v>
      </c>
      <c r="M241" s="45" t="s">
        <v>14</v>
      </c>
      <c r="N241" s="253" t="s">
        <v>14</v>
      </c>
      <c r="O241" s="254"/>
      <c r="P241" s="8" t="s">
        <v>14</v>
      </c>
    </row>
    <row r="242" spans="1:16" ht="18.600000000000001" customHeight="1" x14ac:dyDescent="0.2">
      <c r="B242" s="271" t="s">
        <v>294</v>
      </c>
      <c r="C242" s="235"/>
      <c r="D242" s="235"/>
      <c r="E242" s="235"/>
      <c r="F242" s="235"/>
      <c r="G242" s="235"/>
      <c r="H242" s="235"/>
      <c r="I242" s="235"/>
      <c r="J242" s="235"/>
      <c r="K242" s="235"/>
      <c r="L242" s="235"/>
      <c r="M242" s="235"/>
      <c r="N242" s="235"/>
      <c r="O242" s="235"/>
      <c r="P242" s="257"/>
    </row>
    <row r="243" spans="1:16" ht="17.100000000000001" customHeight="1" x14ac:dyDescent="0.2">
      <c r="B243" s="233" t="s">
        <v>635</v>
      </c>
      <c r="C243" s="234"/>
      <c r="D243" s="234"/>
      <c r="E243" s="234"/>
      <c r="F243" s="234"/>
      <c r="G243" s="234"/>
      <c r="H243" s="234"/>
      <c r="I243" s="234"/>
      <c r="J243" s="234"/>
      <c r="K243" s="234"/>
      <c r="L243" s="234"/>
      <c r="M243" s="234"/>
      <c r="N243" s="234"/>
      <c r="O243" s="234"/>
      <c r="P243" s="236"/>
    </row>
    <row r="244" spans="1:16" s="11" customFormat="1" ht="11.25" customHeight="1" x14ac:dyDescent="0.25">
      <c r="A244" s="138"/>
      <c r="B244" s="229" t="s">
        <v>717</v>
      </c>
      <c r="C244" s="227"/>
      <c r="D244" s="227" t="s">
        <v>718</v>
      </c>
      <c r="E244" s="227"/>
      <c r="F244" s="94"/>
      <c r="G244" s="94"/>
      <c r="H244" s="94"/>
      <c r="I244" s="108">
        <v>18000</v>
      </c>
      <c r="J244" s="140"/>
      <c r="K244" s="140"/>
      <c r="L244" s="140"/>
      <c r="M244" s="140"/>
      <c r="N244" s="228"/>
      <c r="O244" s="228"/>
      <c r="P244" s="141"/>
    </row>
    <row r="245" spans="1:16" x14ac:dyDescent="0.2">
      <c r="B245" s="238" t="s">
        <v>314</v>
      </c>
      <c r="C245" s="235"/>
      <c r="D245" s="239" t="s">
        <v>315</v>
      </c>
      <c r="E245" s="240"/>
      <c r="F245" s="18">
        <v>80000</v>
      </c>
      <c r="G245" s="18">
        <v>56000</v>
      </c>
      <c r="H245" s="19">
        <v>56000</v>
      </c>
      <c r="I245" s="32">
        <v>56000</v>
      </c>
      <c r="J245" s="1"/>
      <c r="K245" s="2">
        <v>45</v>
      </c>
      <c r="L245" s="15">
        <v>8</v>
      </c>
      <c r="M245" s="15">
        <v>8</v>
      </c>
      <c r="N245" s="241">
        <v>0</v>
      </c>
      <c r="O245" s="240"/>
      <c r="P245" s="5">
        <v>0</v>
      </c>
    </row>
    <row r="246" spans="1:16" x14ac:dyDescent="0.2">
      <c r="B246" s="238" t="s">
        <v>316</v>
      </c>
      <c r="C246" s="235"/>
      <c r="D246" s="239" t="s">
        <v>317</v>
      </c>
      <c r="E246" s="240"/>
      <c r="F246" s="18">
        <v>105500</v>
      </c>
      <c r="G246" s="18">
        <v>105500</v>
      </c>
      <c r="H246" s="19">
        <v>105500</v>
      </c>
      <c r="I246" s="32">
        <v>105500</v>
      </c>
      <c r="J246" s="1"/>
      <c r="K246" s="2">
        <v>50</v>
      </c>
      <c r="L246" s="15">
        <v>8</v>
      </c>
      <c r="M246" s="15">
        <v>8</v>
      </c>
      <c r="N246" s="241">
        <v>0</v>
      </c>
      <c r="O246" s="240"/>
      <c r="P246" s="5">
        <v>0</v>
      </c>
    </row>
    <row r="247" spans="1:16" x14ac:dyDescent="0.2">
      <c r="B247" s="238" t="s">
        <v>318</v>
      </c>
      <c r="C247" s="235"/>
      <c r="D247" s="239" t="s">
        <v>319</v>
      </c>
      <c r="E247" s="240"/>
      <c r="F247" s="18">
        <v>273000</v>
      </c>
      <c r="G247" s="18">
        <v>197000</v>
      </c>
      <c r="H247" s="19">
        <v>197000</v>
      </c>
      <c r="I247" s="32">
        <v>197000</v>
      </c>
      <c r="J247" s="1"/>
      <c r="K247" s="2">
        <v>50</v>
      </c>
      <c r="L247" s="15">
        <v>8</v>
      </c>
      <c r="M247" s="15">
        <v>8</v>
      </c>
      <c r="N247" s="241">
        <v>0</v>
      </c>
      <c r="O247" s="240"/>
      <c r="P247" s="5">
        <v>0</v>
      </c>
    </row>
    <row r="248" spans="1:16" x14ac:dyDescent="0.2">
      <c r="B248" s="242" t="s">
        <v>320</v>
      </c>
      <c r="C248" s="243"/>
      <c r="D248" s="243"/>
      <c r="E248" s="243"/>
      <c r="F248" s="35">
        <f>F244+F245+F246+F247</f>
        <v>458500</v>
      </c>
      <c r="G248" s="35">
        <f t="shared" ref="G248:I248" si="67">G244+G245+G246+G247</f>
        <v>358500</v>
      </c>
      <c r="H248" s="35">
        <f t="shared" si="67"/>
        <v>358500</v>
      </c>
      <c r="I248" s="35">
        <f t="shared" si="67"/>
        <v>376500</v>
      </c>
      <c r="J248" s="3" t="s">
        <v>14</v>
      </c>
      <c r="K248" s="12" t="s">
        <v>14</v>
      </c>
      <c r="L248" s="12" t="s">
        <v>14</v>
      </c>
      <c r="M248" s="12" t="s">
        <v>14</v>
      </c>
      <c r="N248" s="244" t="s">
        <v>14</v>
      </c>
      <c r="O248" s="245"/>
      <c r="P248" s="6" t="s">
        <v>14</v>
      </c>
    </row>
    <row r="249" spans="1:16" ht="17.100000000000001" customHeight="1" x14ac:dyDescent="0.2">
      <c r="B249" s="233" t="s">
        <v>295</v>
      </c>
      <c r="C249" s="234"/>
      <c r="D249" s="234"/>
      <c r="E249" s="234"/>
      <c r="F249" s="234"/>
      <c r="G249" s="234"/>
      <c r="H249" s="235"/>
      <c r="I249" s="235"/>
      <c r="J249" s="234"/>
      <c r="K249" s="234"/>
      <c r="L249" s="234"/>
      <c r="M249" s="234"/>
      <c r="N249" s="234"/>
      <c r="O249" s="234"/>
      <c r="P249" s="236"/>
    </row>
    <row r="250" spans="1:16" s="11" customFormat="1" ht="11.25" customHeight="1" x14ac:dyDescent="0.25">
      <c r="A250" s="138"/>
      <c r="B250" s="229" t="s">
        <v>684</v>
      </c>
      <c r="C250" s="227"/>
      <c r="D250" s="227" t="s">
        <v>685</v>
      </c>
      <c r="E250" s="227"/>
      <c r="F250" s="94"/>
      <c r="G250" s="94"/>
      <c r="H250" s="94"/>
      <c r="I250" s="108">
        <v>907200</v>
      </c>
      <c r="J250" s="139"/>
      <c r="K250" s="139"/>
      <c r="L250" s="139"/>
      <c r="M250" s="139"/>
      <c r="N250" s="228"/>
      <c r="O250" s="228"/>
      <c r="P250" s="141"/>
    </row>
    <row r="251" spans="1:16" x14ac:dyDescent="0.2">
      <c r="B251" s="238" t="s">
        <v>296</v>
      </c>
      <c r="C251" s="235"/>
      <c r="D251" s="239" t="s">
        <v>297</v>
      </c>
      <c r="E251" s="240"/>
      <c r="F251" s="22">
        <v>330000</v>
      </c>
      <c r="G251" s="22">
        <v>270000</v>
      </c>
      <c r="H251" s="21">
        <v>270000</v>
      </c>
      <c r="I251" s="87">
        <v>270000</v>
      </c>
      <c r="J251" s="1">
        <v>86.5</v>
      </c>
      <c r="K251" s="2">
        <v>65</v>
      </c>
      <c r="L251" s="15">
        <v>8</v>
      </c>
      <c r="M251" s="15">
        <v>8</v>
      </c>
      <c r="N251" s="241">
        <v>0</v>
      </c>
      <c r="O251" s="240"/>
      <c r="P251" s="5">
        <v>0</v>
      </c>
    </row>
    <row r="252" spans="1:16" x14ac:dyDescent="0.2">
      <c r="B252" s="242" t="s">
        <v>298</v>
      </c>
      <c r="C252" s="243"/>
      <c r="D252" s="243"/>
      <c r="E252" s="243"/>
      <c r="F252" s="35">
        <f>F250+F251</f>
        <v>330000</v>
      </c>
      <c r="G252" s="35">
        <f t="shared" ref="G252:I252" si="68">G250+G251</f>
        <v>270000</v>
      </c>
      <c r="H252" s="35">
        <f t="shared" si="68"/>
        <v>270000</v>
      </c>
      <c r="I252" s="197">
        <f t="shared" si="68"/>
        <v>1177200</v>
      </c>
      <c r="J252" s="3" t="s">
        <v>14</v>
      </c>
      <c r="K252" s="12" t="s">
        <v>14</v>
      </c>
      <c r="L252" s="12" t="s">
        <v>14</v>
      </c>
      <c r="M252" s="12" t="s">
        <v>14</v>
      </c>
      <c r="N252" s="244" t="s">
        <v>14</v>
      </c>
      <c r="O252" s="245"/>
      <c r="P252" s="6" t="s">
        <v>14</v>
      </c>
    </row>
    <row r="253" spans="1:16" s="11" customFormat="1" ht="17.100000000000001" customHeight="1" x14ac:dyDescent="0.25">
      <c r="A253" s="138"/>
      <c r="B253" s="284" t="s">
        <v>680</v>
      </c>
      <c r="C253" s="285"/>
      <c r="D253" s="285"/>
      <c r="E253" s="285"/>
      <c r="F253" s="285"/>
      <c r="G253" s="285"/>
      <c r="H253" s="285"/>
      <c r="I253" s="285"/>
      <c r="J253" s="285"/>
      <c r="K253" s="285"/>
      <c r="L253" s="285"/>
      <c r="M253" s="285"/>
      <c r="N253" s="285"/>
      <c r="O253" s="285"/>
      <c r="P253" s="286"/>
    </row>
    <row r="254" spans="1:16" s="11" customFormat="1" ht="11.25" customHeight="1" x14ac:dyDescent="0.25">
      <c r="A254" s="138"/>
      <c r="B254" s="229" t="s">
        <v>681</v>
      </c>
      <c r="C254" s="227"/>
      <c r="D254" s="227" t="s">
        <v>682</v>
      </c>
      <c r="E254" s="227"/>
      <c r="F254" s="94"/>
      <c r="G254" s="94"/>
      <c r="H254" s="94"/>
      <c r="I254" s="108">
        <v>213408</v>
      </c>
      <c r="J254" s="139"/>
      <c r="K254" s="139"/>
      <c r="L254" s="139"/>
      <c r="M254" s="139"/>
      <c r="N254" s="228"/>
      <c r="O254" s="228"/>
      <c r="P254" s="141"/>
    </row>
    <row r="255" spans="1:16" s="11" customFormat="1" ht="11.25" customHeight="1" x14ac:dyDescent="0.25">
      <c r="A255" s="138"/>
      <c r="B255" s="287" t="s">
        <v>683</v>
      </c>
      <c r="C255" s="288"/>
      <c r="D255" s="288"/>
      <c r="E255" s="288"/>
      <c r="F255" s="133">
        <f>F254</f>
        <v>0</v>
      </c>
      <c r="G255" s="133">
        <f>G254</f>
        <v>0</v>
      </c>
      <c r="H255" s="133">
        <f>H254</f>
        <v>0</v>
      </c>
      <c r="I255" s="193">
        <f>I254</f>
        <v>213408</v>
      </c>
      <c r="J255" s="289"/>
      <c r="K255" s="290"/>
      <c r="L255" s="290"/>
      <c r="M255" s="290"/>
      <c r="N255" s="290"/>
      <c r="O255" s="290"/>
      <c r="P255" s="291"/>
    </row>
    <row r="256" spans="1:16" ht="17.100000000000001" customHeight="1" x14ac:dyDescent="0.2">
      <c r="B256" s="233" t="s">
        <v>299</v>
      </c>
      <c r="C256" s="234"/>
      <c r="D256" s="234"/>
      <c r="E256" s="234"/>
      <c r="F256" s="234"/>
      <c r="G256" s="234"/>
      <c r="H256" s="235"/>
      <c r="I256" s="235"/>
      <c r="J256" s="234"/>
      <c r="K256" s="234"/>
      <c r="L256" s="234"/>
      <c r="M256" s="234"/>
      <c r="N256" s="234"/>
      <c r="O256" s="234"/>
      <c r="P256" s="236"/>
    </row>
    <row r="257" spans="1:16" x14ac:dyDescent="0.2">
      <c r="B257" s="238" t="s">
        <v>300</v>
      </c>
      <c r="C257" s="235"/>
      <c r="D257" s="239" t="s">
        <v>301</v>
      </c>
      <c r="E257" s="240"/>
      <c r="F257" s="18">
        <v>111840</v>
      </c>
      <c r="G257" s="18">
        <v>73740</v>
      </c>
      <c r="H257" s="19">
        <v>72340</v>
      </c>
      <c r="I257" s="32">
        <v>72340</v>
      </c>
      <c r="J257" s="1">
        <v>64.5</v>
      </c>
      <c r="K257" s="2">
        <v>45</v>
      </c>
      <c r="L257" s="15">
        <v>8</v>
      </c>
      <c r="M257" s="15">
        <v>8</v>
      </c>
      <c r="N257" s="241">
        <v>0</v>
      </c>
      <c r="O257" s="240"/>
      <c r="P257" s="5">
        <v>0</v>
      </c>
    </row>
    <row r="258" spans="1:16" x14ac:dyDescent="0.2">
      <c r="B258" s="242" t="s">
        <v>302</v>
      </c>
      <c r="C258" s="243"/>
      <c r="D258" s="243"/>
      <c r="E258" s="243"/>
      <c r="F258" s="35">
        <f>F257</f>
        <v>111840</v>
      </c>
      <c r="G258" s="35">
        <f t="shared" ref="G258:I258" si="69">G257</f>
        <v>73740</v>
      </c>
      <c r="H258" s="35">
        <f t="shared" si="69"/>
        <v>72340</v>
      </c>
      <c r="I258" s="197">
        <f t="shared" si="69"/>
        <v>72340</v>
      </c>
      <c r="J258" s="3" t="s">
        <v>14</v>
      </c>
      <c r="K258" s="12" t="s">
        <v>14</v>
      </c>
      <c r="L258" s="12" t="s">
        <v>14</v>
      </c>
      <c r="M258" s="12" t="s">
        <v>14</v>
      </c>
      <c r="N258" s="244" t="s">
        <v>14</v>
      </c>
      <c r="O258" s="245"/>
      <c r="P258" s="6" t="s">
        <v>14</v>
      </c>
    </row>
    <row r="259" spans="1:16" ht="17.100000000000001" customHeight="1" x14ac:dyDescent="0.2">
      <c r="B259" s="233" t="s">
        <v>303</v>
      </c>
      <c r="C259" s="234"/>
      <c r="D259" s="234"/>
      <c r="E259" s="234"/>
      <c r="F259" s="234"/>
      <c r="G259" s="234"/>
      <c r="H259" s="235"/>
      <c r="I259" s="235"/>
      <c r="J259" s="234"/>
      <c r="K259" s="234"/>
      <c r="L259" s="234"/>
      <c r="M259" s="234"/>
      <c r="N259" s="234"/>
      <c r="O259" s="234"/>
      <c r="P259" s="236"/>
    </row>
    <row r="260" spans="1:16" x14ac:dyDescent="0.2">
      <c r="B260" s="238" t="s">
        <v>304</v>
      </c>
      <c r="C260" s="235"/>
      <c r="D260" s="239" t="s">
        <v>305</v>
      </c>
      <c r="E260" s="240"/>
      <c r="F260" s="18">
        <v>200000</v>
      </c>
      <c r="G260" s="18">
        <v>50000</v>
      </c>
      <c r="H260" s="19">
        <v>50000</v>
      </c>
      <c r="I260" s="32">
        <v>50000</v>
      </c>
      <c r="J260" s="1">
        <v>81</v>
      </c>
      <c r="K260" s="2">
        <v>55</v>
      </c>
      <c r="L260" s="15">
        <v>8</v>
      </c>
      <c r="M260" s="15">
        <v>8</v>
      </c>
      <c r="N260" s="241">
        <v>0</v>
      </c>
      <c r="O260" s="240"/>
      <c r="P260" s="5">
        <v>0</v>
      </c>
    </row>
    <row r="261" spans="1:16" x14ac:dyDescent="0.2">
      <c r="B261" s="238" t="s">
        <v>306</v>
      </c>
      <c r="C261" s="235"/>
      <c r="D261" s="239" t="s">
        <v>307</v>
      </c>
      <c r="E261" s="240"/>
      <c r="F261" s="18">
        <v>52000</v>
      </c>
      <c r="G261" s="18">
        <v>36000</v>
      </c>
      <c r="H261" s="19">
        <v>36000</v>
      </c>
      <c r="I261" s="32">
        <v>36000</v>
      </c>
      <c r="J261" s="1">
        <v>77.5</v>
      </c>
      <c r="K261" s="2">
        <v>55</v>
      </c>
      <c r="L261" s="15">
        <v>8</v>
      </c>
      <c r="M261" s="15">
        <v>8</v>
      </c>
      <c r="N261" s="241">
        <v>0</v>
      </c>
      <c r="O261" s="240"/>
      <c r="P261" s="5">
        <v>0</v>
      </c>
    </row>
    <row r="262" spans="1:16" x14ac:dyDescent="0.2">
      <c r="B262" s="238" t="s">
        <v>308</v>
      </c>
      <c r="C262" s="235"/>
      <c r="D262" s="239" t="s">
        <v>309</v>
      </c>
      <c r="E262" s="240"/>
      <c r="F262" s="18">
        <v>105000</v>
      </c>
      <c r="G262" s="18">
        <v>90000</v>
      </c>
      <c r="H262" s="19">
        <v>0</v>
      </c>
      <c r="I262" s="32">
        <v>0</v>
      </c>
      <c r="J262" s="1">
        <v>54.5</v>
      </c>
      <c r="K262" s="2">
        <v>35</v>
      </c>
      <c r="L262" s="15">
        <v>8</v>
      </c>
      <c r="M262" s="15">
        <v>8</v>
      </c>
      <c r="N262" s="241">
        <v>0</v>
      </c>
      <c r="O262" s="240"/>
      <c r="P262" s="5">
        <v>0</v>
      </c>
    </row>
    <row r="263" spans="1:16" x14ac:dyDescent="0.2">
      <c r="B263" s="238" t="s">
        <v>310</v>
      </c>
      <c r="C263" s="235"/>
      <c r="D263" s="239" t="s">
        <v>311</v>
      </c>
      <c r="E263" s="240"/>
      <c r="F263" s="18">
        <v>90000</v>
      </c>
      <c r="G263" s="18">
        <v>75000</v>
      </c>
      <c r="H263" s="19">
        <v>75000</v>
      </c>
      <c r="I263" s="32">
        <v>75000</v>
      </c>
      <c r="J263" s="1">
        <v>87</v>
      </c>
      <c r="K263" s="2">
        <v>65</v>
      </c>
      <c r="L263" s="15">
        <v>8</v>
      </c>
      <c r="M263" s="15">
        <v>8</v>
      </c>
      <c r="N263" s="241">
        <v>0</v>
      </c>
      <c r="O263" s="240"/>
      <c r="P263" s="5">
        <v>0</v>
      </c>
    </row>
    <row r="264" spans="1:16" x14ac:dyDescent="0.2">
      <c r="B264" s="238" t="s">
        <v>312</v>
      </c>
      <c r="C264" s="235"/>
      <c r="D264" s="239" t="s">
        <v>313</v>
      </c>
      <c r="E264" s="240"/>
      <c r="F264" s="22">
        <v>1102000</v>
      </c>
      <c r="G264" s="22">
        <v>500000</v>
      </c>
      <c r="H264" s="41">
        <v>500000</v>
      </c>
      <c r="I264" s="42">
        <v>500000</v>
      </c>
      <c r="J264" s="1">
        <v>88</v>
      </c>
      <c r="K264" s="2">
        <v>65</v>
      </c>
      <c r="L264" s="15">
        <v>8</v>
      </c>
      <c r="M264" s="15">
        <v>8</v>
      </c>
      <c r="N264" s="241">
        <v>0</v>
      </c>
      <c r="O264" s="240"/>
      <c r="P264" s="5">
        <v>0</v>
      </c>
    </row>
    <row r="265" spans="1:16" x14ac:dyDescent="0.2">
      <c r="B265" s="242" t="s">
        <v>320</v>
      </c>
      <c r="C265" s="243"/>
      <c r="D265" s="243"/>
      <c r="E265" s="243"/>
      <c r="F265" s="35">
        <f>F260+F261+F262+F263+F264</f>
        <v>1549000</v>
      </c>
      <c r="G265" s="35">
        <f t="shared" ref="G265:I265" si="70">G260+G261+G262+G263+G264</f>
        <v>751000</v>
      </c>
      <c r="H265" s="35">
        <f t="shared" si="70"/>
        <v>661000</v>
      </c>
      <c r="I265" s="197">
        <f t="shared" si="70"/>
        <v>661000</v>
      </c>
      <c r="J265" s="3" t="s">
        <v>14</v>
      </c>
      <c r="K265" s="12" t="s">
        <v>14</v>
      </c>
      <c r="L265" s="12" t="s">
        <v>14</v>
      </c>
      <c r="M265" s="12" t="s">
        <v>14</v>
      </c>
      <c r="N265" s="244" t="s">
        <v>14</v>
      </c>
      <c r="O265" s="245"/>
      <c r="P265" s="6" t="s">
        <v>14</v>
      </c>
    </row>
    <row r="266" spans="1:16" ht="17.100000000000001" customHeight="1" x14ac:dyDescent="0.2">
      <c r="B266" s="233" t="s">
        <v>321</v>
      </c>
      <c r="C266" s="234"/>
      <c r="D266" s="234"/>
      <c r="E266" s="234"/>
      <c r="F266" s="234"/>
      <c r="G266" s="234"/>
      <c r="H266" s="235"/>
      <c r="I266" s="235"/>
      <c r="J266" s="234"/>
      <c r="K266" s="234"/>
      <c r="L266" s="234"/>
      <c r="M266" s="234"/>
      <c r="N266" s="234"/>
      <c r="O266" s="234"/>
      <c r="P266" s="236"/>
    </row>
    <row r="267" spans="1:16" x14ac:dyDescent="0.2">
      <c r="B267" s="238" t="s">
        <v>322</v>
      </c>
      <c r="C267" s="235"/>
      <c r="D267" s="239" t="s">
        <v>323</v>
      </c>
      <c r="E267" s="240"/>
      <c r="F267" s="18">
        <v>84620</v>
      </c>
      <c r="G267" s="18">
        <v>59000</v>
      </c>
      <c r="H267" s="19">
        <v>44620</v>
      </c>
      <c r="I267" s="32">
        <v>44620</v>
      </c>
      <c r="J267" s="1">
        <v>84</v>
      </c>
      <c r="K267" s="2">
        <v>55</v>
      </c>
      <c r="L267" s="15">
        <v>8</v>
      </c>
      <c r="M267" s="15">
        <v>8</v>
      </c>
      <c r="N267" s="241">
        <v>0</v>
      </c>
      <c r="O267" s="240"/>
      <c r="P267" s="5">
        <v>0</v>
      </c>
    </row>
    <row r="268" spans="1:16" x14ac:dyDescent="0.2">
      <c r="B268" s="238" t="s">
        <v>324</v>
      </c>
      <c r="C268" s="235"/>
      <c r="D268" s="239" t="s">
        <v>325</v>
      </c>
      <c r="E268" s="240"/>
      <c r="F268" s="22">
        <v>1100000</v>
      </c>
      <c r="G268" s="22">
        <v>550000</v>
      </c>
      <c r="H268" s="22">
        <v>550000</v>
      </c>
      <c r="I268" s="28">
        <v>550000</v>
      </c>
      <c r="J268" s="1">
        <v>95.5</v>
      </c>
      <c r="K268" s="2">
        <v>65</v>
      </c>
      <c r="L268" s="15">
        <v>8</v>
      </c>
      <c r="M268" s="15">
        <v>8</v>
      </c>
      <c r="N268" s="241">
        <v>0</v>
      </c>
      <c r="O268" s="240"/>
      <c r="P268" s="5">
        <v>0</v>
      </c>
    </row>
    <row r="269" spans="1:16" x14ac:dyDescent="0.2">
      <c r="B269" s="238" t="s">
        <v>326</v>
      </c>
      <c r="C269" s="235"/>
      <c r="D269" s="239" t="s">
        <v>327</v>
      </c>
      <c r="E269" s="240"/>
      <c r="F269" s="18">
        <v>167490</v>
      </c>
      <c r="G269" s="18">
        <v>102800</v>
      </c>
      <c r="H269" s="19">
        <v>102800</v>
      </c>
      <c r="I269" s="32">
        <v>102800</v>
      </c>
      <c r="J269" s="1">
        <v>74</v>
      </c>
      <c r="K269" s="2">
        <v>50</v>
      </c>
      <c r="L269" s="15">
        <v>8</v>
      </c>
      <c r="M269" s="15">
        <v>8</v>
      </c>
      <c r="N269" s="241">
        <v>0</v>
      </c>
      <c r="O269" s="240"/>
      <c r="P269" s="5">
        <v>0</v>
      </c>
    </row>
    <row r="270" spans="1:16" x14ac:dyDescent="0.2">
      <c r="B270" s="242" t="s">
        <v>328</v>
      </c>
      <c r="C270" s="243"/>
      <c r="D270" s="243"/>
      <c r="E270" s="243"/>
      <c r="F270" s="35">
        <f>F267+F268+F269</f>
        <v>1352110</v>
      </c>
      <c r="G270" s="35">
        <f t="shared" ref="G270:I270" si="71">G267+G268+G269</f>
        <v>711800</v>
      </c>
      <c r="H270" s="35">
        <f t="shared" si="71"/>
        <v>697420</v>
      </c>
      <c r="I270" s="197">
        <f t="shared" si="71"/>
        <v>697420</v>
      </c>
      <c r="J270" s="3" t="s">
        <v>14</v>
      </c>
      <c r="K270" s="12" t="s">
        <v>14</v>
      </c>
      <c r="L270" s="12" t="s">
        <v>14</v>
      </c>
      <c r="M270" s="12" t="s">
        <v>14</v>
      </c>
      <c r="N270" s="244" t="s">
        <v>14</v>
      </c>
      <c r="O270" s="245"/>
      <c r="P270" s="6" t="s">
        <v>14</v>
      </c>
    </row>
    <row r="271" spans="1:16" ht="17.100000000000001" customHeight="1" x14ac:dyDescent="0.2">
      <c r="B271" s="233" t="s">
        <v>329</v>
      </c>
      <c r="C271" s="234"/>
      <c r="D271" s="234"/>
      <c r="E271" s="234"/>
      <c r="F271" s="234"/>
      <c r="G271" s="234"/>
      <c r="H271" s="235"/>
      <c r="I271" s="235"/>
      <c r="J271" s="234"/>
      <c r="K271" s="234"/>
      <c r="L271" s="234"/>
      <c r="M271" s="234"/>
      <c r="N271" s="234"/>
      <c r="O271" s="234"/>
      <c r="P271" s="236"/>
    </row>
    <row r="272" spans="1:16" s="11" customFormat="1" ht="11.25" customHeight="1" x14ac:dyDescent="0.25">
      <c r="A272" s="138"/>
      <c r="B272" s="229" t="s">
        <v>686</v>
      </c>
      <c r="C272" s="227"/>
      <c r="D272" s="227" t="s">
        <v>687</v>
      </c>
      <c r="E272" s="227"/>
      <c r="F272" s="94"/>
      <c r="G272" s="94"/>
      <c r="H272" s="94"/>
      <c r="I272" s="108">
        <v>1071600</v>
      </c>
      <c r="J272" s="139"/>
      <c r="K272" s="139"/>
      <c r="L272" s="139"/>
      <c r="M272" s="139"/>
      <c r="N272" s="228"/>
      <c r="O272" s="228"/>
      <c r="P272" s="141"/>
    </row>
    <row r="273" spans="1:16" s="11" customFormat="1" ht="11.25" customHeight="1" x14ac:dyDescent="0.25">
      <c r="A273" s="138"/>
      <c r="B273" s="229" t="s">
        <v>714</v>
      </c>
      <c r="C273" s="227"/>
      <c r="D273" s="227" t="s">
        <v>715</v>
      </c>
      <c r="E273" s="227"/>
      <c r="F273" s="94"/>
      <c r="G273" s="94"/>
      <c r="H273" s="94"/>
      <c r="I273" s="108">
        <v>255400</v>
      </c>
      <c r="J273" s="140"/>
      <c r="K273" s="140"/>
      <c r="L273" s="140"/>
      <c r="M273" s="140"/>
      <c r="N273" s="228"/>
      <c r="O273" s="228"/>
      <c r="P273" s="141"/>
    </row>
    <row r="274" spans="1:16" x14ac:dyDescent="0.2">
      <c r="B274" s="238" t="s">
        <v>330</v>
      </c>
      <c r="C274" s="235"/>
      <c r="D274" s="239" t="s">
        <v>331</v>
      </c>
      <c r="E274" s="240"/>
      <c r="F274" s="22">
        <v>350000</v>
      </c>
      <c r="G274" s="22">
        <v>241500</v>
      </c>
      <c r="H274" s="20">
        <v>241500</v>
      </c>
      <c r="I274" s="21">
        <v>241500</v>
      </c>
      <c r="J274" s="1">
        <v>91</v>
      </c>
      <c r="K274" s="2">
        <v>65</v>
      </c>
      <c r="L274" s="15">
        <v>8</v>
      </c>
      <c r="M274" s="15">
        <v>8</v>
      </c>
      <c r="N274" s="241">
        <v>0</v>
      </c>
      <c r="O274" s="240"/>
      <c r="P274" s="5">
        <v>0</v>
      </c>
    </row>
    <row r="275" spans="1:16" x14ac:dyDescent="0.2">
      <c r="B275" s="242" t="s">
        <v>332</v>
      </c>
      <c r="C275" s="243"/>
      <c r="D275" s="243"/>
      <c r="E275" s="243"/>
      <c r="F275" s="35">
        <f>F272+F273+F274</f>
        <v>350000</v>
      </c>
      <c r="G275" s="35">
        <f t="shared" ref="G275:I275" si="72">G272+G273+G274</f>
        <v>241500</v>
      </c>
      <c r="H275" s="35">
        <f t="shared" si="72"/>
        <v>241500</v>
      </c>
      <c r="I275" s="197">
        <f t="shared" si="72"/>
        <v>1568500</v>
      </c>
      <c r="J275" s="3" t="s">
        <v>14</v>
      </c>
      <c r="K275" s="12" t="s">
        <v>14</v>
      </c>
      <c r="L275" s="12" t="s">
        <v>14</v>
      </c>
      <c r="M275" s="12" t="s">
        <v>14</v>
      </c>
      <c r="N275" s="244" t="s">
        <v>14</v>
      </c>
      <c r="O275" s="245"/>
      <c r="P275" s="6" t="s">
        <v>14</v>
      </c>
    </row>
    <row r="276" spans="1:16" ht="17.100000000000001" customHeight="1" x14ac:dyDescent="0.2">
      <c r="B276" s="233" t="s">
        <v>333</v>
      </c>
      <c r="C276" s="234"/>
      <c r="D276" s="234"/>
      <c r="E276" s="234"/>
      <c r="F276" s="234"/>
      <c r="G276" s="234"/>
      <c r="H276" s="235"/>
      <c r="I276" s="235"/>
      <c r="J276" s="234"/>
      <c r="K276" s="234"/>
      <c r="L276" s="234"/>
      <c r="M276" s="234"/>
      <c r="N276" s="234"/>
      <c r="O276" s="234"/>
      <c r="P276" s="236"/>
    </row>
    <row r="277" spans="1:16" x14ac:dyDescent="0.2">
      <c r="B277" s="238" t="s">
        <v>334</v>
      </c>
      <c r="C277" s="235"/>
      <c r="D277" s="239" t="s">
        <v>335</v>
      </c>
      <c r="E277" s="240"/>
      <c r="F277" s="18">
        <v>22500</v>
      </c>
      <c r="G277" s="18">
        <v>12000</v>
      </c>
      <c r="H277" s="19">
        <v>0</v>
      </c>
      <c r="I277" s="32">
        <v>0</v>
      </c>
      <c r="J277" s="1">
        <v>92.5</v>
      </c>
      <c r="K277" s="2">
        <v>35</v>
      </c>
      <c r="L277" s="15">
        <v>8</v>
      </c>
      <c r="M277" s="15">
        <v>8</v>
      </c>
      <c r="N277" s="241">
        <v>0</v>
      </c>
      <c r="O277" s="240"/>
      <c r="P277" s="5">
        <v>0</v>
      </c>
    </row>
    <row r="278" spans="1:16" x14ac:dyDescent="0.2">
      <c r="B278" s="238" t="s">
        <v>336</v>
      </c>
      <c r="C278" s="235"/>
      <c r="D278" s="239" t="s">
        <v>337</v>
      </c>
      <c r="E278" s="240"/>
      <c r="F278" s="18">
        <v>100347</v>
      </c>
      <c r="G278" s="18">
        <v>88000</v>
      </c>
      <c r="H278" s="19">
        <v>88000</v>
      </c>
      <c r="I278" s="32">
        <v>88000</v>
      </c>
      <c r="J278" s="1">
        <v>79</v>
      </c>
      <c r="K278" s="2">
        <v>65</v>
      </c>
      <c r="L278" s="15">
        <v>8</v>
      </c>
      <c r="M278" s="15">
        <v>8</v>
      </c>
      <c r="N278" s="241">
        <v>0</v>
      </c>
      <c r="O278" s="240"/>
      <c r="P278" s="5">
        <v>0</v>
      </c>
    </row>
    <row r="279" spans="1:16" x14ac:dyDescent="0.2">
      <c r="B279" s="238" t="s">
        <v>338</v>
      </c>
      <c r="C279" s="235"/>
      <c r="D279" s="239" t="s">
        <v>339</v>
      </c>
      <c r="E279" s="240"/>
      <c r="F279" s="18">
        <v>384150</v>
      </c>
      <c r="G279" s="18">
        <v>168000</v>
      </c>
      <c r="H279" s="19">
        <v>168000</v>
      </c>
      <c r="I279" s="32">
        <v>168000</v>
      </c>
      <c r="J279" s="1">
        <v>82.5</v>
      </c>
      <c r="K279" s="2">
        <v>65</v>
      </c>
      <c r="L279" s="15">
        <v>8</v>
      </c>
      <c r="M279" s="15">
        <v>8</v>
      </c>
      <c r="N279" s="241">
        <v>0</v>
      </c>
      <c r="O279" s="240"/>
      <c r="P279" s="5">
        <v>0</v>
      </c>
    </row>
    <row r="280" spans="1:16" x14ac:dyDescent="0.2">
      <c r="B280" s="238" t="s">
        <v>340</v>
      </c>
      <c r="C280" s="235"/>
      <c r="D280" s="239" t="s">
        <v>341</v>
      </c>
      <c r="E280" s="240"/>
      <c r="F280" s="18">
        <v>116000</v>
      </c>
      <c r="G280" s="18">
        <v>75000</v>
      </c>
      <c r="H280" s="19">
        <v>75000</v>
      </c>
      <c r="I280" s="32">
        <v>75000</v>
      </c>
      <c r="J280" s="1">
        <v>88</v>
      </c>
      <c r="K280" s="2">
        <v>75</v>
      </c>
      <c r="L280" s="15">
        <v>8</v>
      </c>
      <c r="M280" s="15">
        <v>8</v>
      </c>
      <c r="N280" s="241">
        <v>0</v>
      </c>
      <c r="O280" s="240"/>
      <c r="P280" s="5">
        <v>0</v>
      </c>
    </row>
    <row r="281" spans="1:16" x14ac:dyDescent="0.2">
      <c r="B281" s="238" t="s">
        <v>342</v>
      </c>
      <c r="C281" s="235"/>
      <c r="D281" s="239" t="s">
        <v>343</v>
      </c>
      <c r="E281" s="240"/>
      <c r="F281" s="18">
        <v>26793</v>
      </c>
      <c r="G281" s="18">
        <v>19000</v>
      </c>
      <c r="H281" s="19">
        <v>19000</v>
      </c>
      <c r="I281" s="32">
        <v>19000</v>
      </c>
      <c r="J281" s="1">
        <v>77</v>
      </c>
      <c r="K281" s="2">
        <v>65</v>
      </c>
      <c r="L281" s="15">
        <v>8</v>
      </c>
      <c r="M281" s="15">
        <v>8</v>
      </c>
      <c r="N281" s="241">
        <v>0</v>
      </c>
      <c r="O281" s="240"/>
      <c r="P281" s="5">
        <v>0</v>
      </c>
    </row>
    <row r="282" spans="1:16" x14ac:dyDescent="0.2">
      <c r="B282" s="238" t="s">
        <v>344</v>
      </c>
      <c r="C282" s="235"/>
      <c r="D282" s="239" t="s">
        <v>345</v>
      </c>
      <c r="E282" s="240"/>
      <c r="F282" s="18">
        <v>26545</v>
      </c>
      <c r="G282" s="18">
        <v>16000</v>
      </c>
      <c r="H282" s="19">
        <v>0</v>
      </c>
      <c r="I282" s="32">
        <v>0</v>
      </c>
      <c r="J282" s="1">
        <v>74.5</v>
      </c>
      <c r="K282" s="2">
        <v>30</v>
      </c>
      <c r="L282" s="15">
        <v>8</v>
      </c>
      <c r="M282" s="15">
        <v>6</v>
      </c>
      <c r="N282" s="241">
        <v>0</v>
      </c>
      <c r="O282" s="240"/>
      <c r="P282" s="5">
        <v>2</v>
      </c>
    </row>
    <row r="283" spans="1:16" ht="12" thickBot="1" x14ac:dyDescent="0.25">
      <c r="B283" s="276" t="s">
        <v>346</v>
      </c>
      <c r="C283" s="277"/>
      <c r="D283" s="277"/>
      <c r="E283" s="277"/>
      <c r="F283" s="35">
        <f>F277+F278+F279+F281+F280+F282</f>
        <v>676335</v>
      </c>
      <c r="G283" s="35">
        <f t="shared" ref="G283:I283" si="73">G277+G278+G279+G281+G280+G282</f>
        <v>378000</v>
      </c>
      <c r="H283" s="37">
        <f t="shared" si="73"/>
        <v>350000</v>
      </c>
      <c r="I283" s="199">
        <f t="shared" si="73"/>
        <v>350000</v>
      </c>
      <c r="J283" s="3" t="s">
        <v>14</v>
      </c>
      <c r="K283" s="12" t="s">
        <v>14</v>
      </c>
      <c r="L283" s="12" t="s">
        <v>14</v>
      </c>
      <c r="M283" s="12" t="s">
        <v>14</v>
      </c>
      <c r="N283" s="244" t="s">
        <v>14</v>
      </c>
      <c r="O283" s="245"/>
      <c r="P283" s="6" t="s">
        <v>14</v>
      </c>
    </row>
    <row r="284" spans="1:16" x14ac:dyDescent="0.2">
      <c r="B284" s="267" t="s">
        <v>23</v>
      </c>
      <c r="C284" s="268"/>
      <c r="D284" s="268"/>
      <c r="E284" s="268"/>
      <c r="F284" s="57">
        <f>F251+F264+F268+F274</f>
        <v>2882000</v>
      </c>
      <c r="G284" s="57">
        <f t="shared" ref="G284:I284" si="74">G251+G264+G268+G274</f>
        <v>1561500</v>
      </c>
      <c r="H284" s="59">
        <f t="shared" si="74"/>
        <v>1561500</v>
      </c>
      <c r="I284" s="184">
        <f t="shared" si="74"/>
        <v>1561500</v>
      </c>
      <c r="J284" s="9" t="s">
        <v>14</v>
      </c>
      <c r="K284" s="44" t="s">
        <v>14</v>
      </c>
      <c r="L284" s="44" t="s">
        <v>14</v>
      </c>
      <c r="M284" s="44" t="s">
        <v>14</v>
      </c>
      <c r="N284" s="269" t="s">
        <v>14</v>
      </c>
      <c r="O284" s="270"/>
      <c r="P284" s="10" t="s">
        <v>14</v>
      </c>
    </row>
    <row r="285" spans="1:16" x14ac:dyDescent="0.2">
      <c r="B285" s="249" t="s">
        <v>24</v>
      </c>
      <c r="C285" s="250"/>
      <c r="D285" s="250"/>
      <c r="E285" s="250"/>
      <c r="F285" s="75">
        <f>F245+F246+F247+F250+F254+F257+F260+F261+F262+F263+F267+F269+F272+F273+F277+F278+F279+F280+F281+F282</f>
        <v>1945785</v>
      </c>
      <c r="G285" s="82">
        <f t="shared" ref="G285:H285" si="75">G245+G246+G247+G250+G254+G257+G260+G261+G262+G263+G267+G269+G272+G273+G277+G278+G279+G280+G281+G282</f>
        <v>1223040</v>
      </c>
      <c r="H285" s="77">
        <f t="shared" si="75"/>
        <v>1089260</v>
      </c>
      <c r="I285" s="190">
        <f>I244+I245+I246+I247+I250+I254+I257+I260+I261+I262+I263+I267+I269+I272+I273+I277+I278+I279+I280+I281+I282</f>
        <v>3554868</v>
      </c>
      <c r="J285" s="3" t="s">
        <v>14</v>
      </c>
      <c r="K285" s="43" t="s">
        <v>14</v>
      </c>
      <c r="L285" s="43" t="s">
        <v>14</v>
      </c>
      <c r="M285" s="43" t="s">
        <v>14</v>
      </c>
      <c r="N285" s="244" t="s">
        <v>14</v>
      </c>
      <c r="O285" s="245"/>
      <c r="P285" s="6" t="s">
        <v>14</v>
      </c>
    </row>
    <row r="286" spans="1:16" ht="12" thickBot="1" x14ac:dyDescent="0.25">
      <c r="B286" s="251" t="s">
        <v>347</v>
      </c>
      <c r="C286" s="252"/>
      <c r="D286" s="252"/>
      <c r="E286" s="252"/>
      <c r="F286" s="78">
        <f>F248+F252+F258+F265+F270+F275+F283+F255</f>
        <v>4827785</v>
      </c>
      <c r="G286" s="78">
        <f t="shared" ref="G286:H286" si="76">G248+G252+G258+G265+G270+G275+G283+G255</f>
        <v>2784540</v>
      </c>
      <c r="H286" s="65">
        <f t="shared" si="76"/>
        <v>2650760</v>
      </c>
      <c r="I286" s="186">
        <f>I248+I252+I258+I265+I270+I275+I283+I255</f>
        <v>5116368</v>
      </c>
      <c r="J286" s="7" t="s">
        <v>14</v>
      </c>
      <c r="K286" s="45" t="s">
        <v>14</v>
      </c>
      <c r="L286" s="45" t="s">
        <v>14</v>
      </c>
      <c r="M286" s="45" t="s">
        <v>14</v>
      </c>
      <c r="N286" s="253" t="s">
        <v>14</v>
      </c>
      <c r="O286" s="254"/>
      <c r="P286" s="8" t="s">
        <v>14</v>
      </c>
    </row>
    <row r="287" spans="1:16" ht="18.600000000000001" customHeight="1" x14ac:dyDescent="0.2">
      <c r="B287" s="255" t="s">
        <v>348</v>
      </c>
      <c r="C287" s="256"/>
      <c r="D287" s="256"/>
      <c r="E287" s="256"/>
      <c r="F287" s="256"/>
      <c r="G287" s="256"/>
      <c r="H287" s="235"/>
      <c r="I287" s="235"/>
      <c r="J287" s="235"/>
      <c r="K287" s="235"/>
      <c r="L287" s="235"/>
      <c r="M287" s="235"/>
      <c r="N287" s="235"/>
      <c r="O287" s="235"/>
      <c r="P287" s="257"/>
    </row>
    <row r="288" spans="1:16" ht="17.100000000000001" customHeight="1" x14ac:dyDescent="0.2">
      <c r="B288" s="233" t="s">
        <v>635</v>
      </c>
      <c r="C288" s="234"/>
      <c r="D288" s="234"/>
      <c r="E288" s="234"/>
      <c r="F288" s="234"/>
      <c r="G288" s="234"/>
      <c r="H288" s="234"/>
      <c r="I288" s="234"/>
      <c r="J288" s="234"/>
      <c r="K288" s="234"/>
      <c r="L288" s="234"/>
      <c r="M288" s="234"/>
      <c r="N288" s="234"/>
      <c r="O288" s="234"/>
      <c r="P288" s="236"/>
    </row>
    <row r="289" spans="2:16" x14ac:dyDescent="0.2">
      <c r="B289" s="238" t="s">
        <v>356</v>
      </c>
      <c r="C289" s="235"/>
      <c r="D289" s="239" t="s">
        <v>357</v>
      </c>
      <c r="E289" s="240"/>
      <c r="F289" s="18">
        <v>528822</v>
      </c>
      <c r="G289" s="18">
        <v>373292</v>
      </c>
      <c r="H289" s="19">
        <v>363292</v>
      </c>
      <c r="I289" s="32">
        <v>363292</v>
      </c>
      <c r="J289" s="1"/>
      <c r="K289" s="2">
        <v>40</v>
      </c>
      <c r="L289" s="15">
        <v>9</v>
      </c>
      <c r="M289" s="15">
        <v>9</v>
      </c>
      <c r="N289" s="241">
        <v>0</v>
      </c>
      <c r="O289" s="240"/>
      <c r="P289" s="5">
        <v>0</v>
      </c>
    </row>
    <row r="290" spans="2:16" x14ac:dyDescent="0.2">
      <c r="B290" s="242" t="s">
        <v>637</v>
      </c>
      <c r="C290" s="243"/>
      <c r="D290" s="243"/>
      <c r="E290" s="243"/>
      <c r="F290" s="35">
        <f>F289</f>
        <v>528822</v>
      </c>
      <c r="G290" s="35">
        <v>373292</v>
      </c>
      <c r="H290" s="36">
        <f>H289</f>
        <v>363292</v>
      </c>
      <c r="I290" s="183">
        <f>I289</f>
        <v>363292</v>
      </c>
      <c r="J290" s="40" t="s">
        <v>14</v>
      </c>
      <c r="K290" s="12" t="s">
        <v>14</v>
      </c>
      <c r="L290" s="12" t="s">
        <v>14</v>
      </c>
      <c r="M290" s="12" t="s">
        <v>14</v>
      </c>
      <c r="N290" s="244" t="s">
        <v>14</v>
      </c>
      <c r="O290" s="245"/>
      <c r="P290" s="6" t="s">
        <v>14</v>
      </c>
    </row>
    <row r="291" spans="2:16" ht="17.100000000000001" customHeight="1" x14ac:dyDescent="0.2">
      <c r="B291" s="233" t="s">
        <v>349</v>
      </c>
      <c r="C291" s="234"/>
      <c r="D291" s="234"/>
      <c r="E291" s="234"/>
      <c r="F291" s="234"/>
      <c r="G291" s="234"/>
      <c r="H291" s="235"/>
      <c r="I291" s="235"/>
      <c r="J291" s="234"/>
      <c r="K291" s="234"/>
      <c r="L291" s="234"/>
      <c r="M291" s="234"/>
      <c r="N291" s="234"/>
      <c r="O291" s="234"/>
      <c r="P291" s="236"/>
    </row>
    <row r="292" spans="2:16" x14ac:dyDescent="0.2">
      <c r="B292" s="238" t="s">
        <v>350</v>
      </c>
      <c r="C292" s="235"/>
      <c r="D292" s="239" t="s">
        <v>351</v>
      </c>
      <c r="E292" s="240"/>
      <c r="F292" s="18">
        <v>231679</v>
      </c>
      <c r="G292" s="18">
        <v>158179</v>
      </c>
      <c r="H292" s="19">
        <v>158179</v>
      </c>
      <c r="I292" s="32">
        <v>158179</v>
      </c>
      <c r="J292" s="1">
        <v>66.7</v>
      </c>
      <c r="K292" s="2">
        <v>45</v>
      </c>
      <c r="L292" s="15">
        <v>9</v>
      </c>
      <c r="M292" s="15">
        <v>9</v>
      </c>
      <c r="N292" s="241">
        <v>0</v>
      </c>
      <c r="O292" s="240"/>
      <c r="P292" s="5">
        <v>0</v>
      </c>
    </row>
    <row r="293" spans="2:16" x14ac:dyDescent="0.2">
      <c r="B293" s="242" t="s">
        <v>352</v>
      </c>
      <c r="C293" s="243"/>
      <c r="D293" s="243"/>
      <c r="E293" s="243"/>
      <c r="F293" s="35">
        <f>F292</f>
        <v>231679</v>
      </c>
      <c r="G293" s="35">
        <v>158179</v>
      </c>
      <c r="H293" s="36">
        <f>H292</f>
        <v>158179</v>
      </c>
      <c r="I293" s="183">
        <f>I292</f>
        <v>158179</v>
      </c>
      <c r="J293" s="3" t="s">
        <v>14</v>
      </c>
      <c r="K293" s="12" t="s">
        <v>14</v>
      </c>
      <c r="L293" s="12" t="s">
        <v>14</v>
      </c>
      <c r="M293" s="12" t="s">
        <v>14</v>
      </c>
      <c r="N293" s="244" t="s">
        <v>14</v>
      </c>
      <c r="O293" s="245"/>
      <c r="P293" s="6" t="s">
        <v>14</v>
      </c>
    </row>
    <row r="294" spans="2:16" ht="17.100000000000001" customHeight="1" x14ac:dyDescent="0.2">
      <c r="B294" s="233" t="s">
        <v>353</v>
      </c>
      <c r="C294" s="234"/>
      <c r="D294" s="234"/>
      <c r="E294" s="234"/>
      <c r="F294" s="234"/>
      <c r="G294" s="234"/>
      <c r="H294" s="235"/>
      <c r="I294" s="235"/>
      <c r="J294" s="234"/>
      <c r="K294" s="234"/>
      <c r="L294" s="234"/>
      <c r="M294" s="234"/>
      <c r="N294" s="234"/>
      <c r="O294" s="234"/>
      <c r="P294" s="236"/>
    </row>
    <row r="295" spans="2:16" x14ac:dyDescent="0.2">
      <c r="B295" s="238" t="s">
        <v>354</v>
      </c>
      <c r="C295" s="235"/>
      <c r="D295" s="239" t="s">
        <v>355</v>
      </c>
      <c r="E295" s="240"/>
      <c r="F295" s="18">
        <v>207600</v>
      </c>
      <c r="G295" s="18">
        <v>150000</v>
      </c>
      <c r="H295" s="19">
        <v>0</v>
      </c>
      <c r="I295" s="32">
        <v>0</v>
      </c>
      <c r="J295" s="1">
        <v>61.7</v>
      </c>
      <c r="K295" s="2">
        <v>35</v>
      </c>
      <c r="L295" s="15">
        <v>9</v>
      </c>
      <c r="M295" s="15">
        <v>9</v>
      </c>
      <c r="N295" s="241">
        <v>0</v>
      </c>
      <c r="O295" s="240"/>
      <c r="P295" s="5">
        <v>0</v>
      </c>
    </row>
    <row r="296" spans="2:16" x14ac:dyDescent="0.2">
      <c r="B296" s="242" t="s">
        <v>358</v>
      </c>
      <c r="C296" s="243"/>
      <c r="D296" s="243"/>
      <c r="E296" s="243"/>
      <c r="F296" s="35">
        <f>F295</f>
        <v>207600</v>
      </c>
      <c r="G296" s="39">
        <v>150000</v>
      </c>
      <c r="H296" s="36">
        <v>0</v>
      </c>
      <c r="I296" s="183">
        <v>0</v>
      </c>
      <c r="J296" s="3" t="s">
        <v>14</v>
      </c>
      <c r="K296" s="12" t="s">
        <v>14</v>
      </c>
      <c r="L296" s="12" t="s">
        <v>14</v>
      </c>
      <c r="M296" s="12" t="s">
        <v>14</v>
      </c>
      <c r="N296" s="244" t="s">
        <v>14</v>
      </c>
      <c r="O296" s="245"/>
      <c r="P296" s="6" t="s">
        <v>14</v>
      </c>
    </row>
    <row r="297" spans="2:16" ht="17.100000000000001" customHeight="1" x14ac:dyDescent="0.2">
      <c r="B297" s="233" t="s">
        <v>359</v>
      </c>
      <c r="C297" s="234"/>
      <c r="D297" s="234"/>
      <c r="E297" s="234"/>
      <c r="F297" s="234"/>
      <c r="G297" s="234"/>
      <c r="H297" s="235"/>
      <c r="I297" s="235"/>
      <c r="J297" s="234"/>
      <c r="K297" s="234"/>
      <c r="L297" s="234"/>
      <c r="M297" s="234"/>
      <c r="N297" s="234"/>
      <c r="O297" s="234"/>
      <c r="P297" s="236"/>
    </row>
    <row r="298" spans="2:16" x14ac:dyDescent="0.2">
      <c r="B298" s="238" t="s">
        <v>360</v>
      </c>
      <c r="C298" s="235"/>
      <c r="D298" s="239" t="s">
        <v>361</v>
      </c>
      <c r="E298" s="240"/>
      <c r="F298" s="18">
        <v>719900</v>
      </c>
      <c r="G298" s="18">
        <v>602000</v>
      </c>
      <c r="H298" s="217">
        <v>444000</v>
      </c>
      <c r="I298" s="218">
        <v>444000</v>
      </c>
      <c r="J298" s="1">
        <v>83.3</v>
      </c>
      <c r="K298" s="2">
        <v>55</v>
      </c>
      <c r="L298" s="15">
        <v>9</v>
      </c>
      <c r="M298" s="15">
        <v>9</v>
      </c>
      <c r="N298" s="241">
        <v>0</v>
      </c>
      <c r="O298" s="240"/>
      <c r="P298" s="5">
        <v>0</v>
      </c>
    </row>
    <row r="299" spans="2:16" x14ac:dyDescent="0.2">
      <c r="B299" s="242" t="s">
        <v>362</v>
      </c>
      <c r="C299" s="243"/>
      <c r="D299" s="243"/>
      <c r="E299" s="243"/>
      <c r="F299" s="35">
        <f>F298</f>
        <v>719900</v>
      </c>
      <c r="G299" s="35">
        <v>602000</v>
      </c>
      <c r="H299" s="36">
        <f>H298</f>
        <v>444000</v>
      </c>
      <c r="I299" s="183">
        <f>I298</f>
        <v>444000</v>
      </c>
      <c r="J299" s="3" t="s">
        <v>14</v>
      </c>
      <c r="K299" s="12" t="s">
        <v>14</v>
      </c>
      <c r="L299" s="12" t="s">
        <v>14</v>
      </c>
      <c r="M299" s="12" t="s">
        <v>14</v>
      </c>
      <c r="N299" s="244" t="s">
        <v>14</v>
      </c>
      <c r="O299" s="245"/>
      <c r="P299" s="6" t="s">
        <v>14</v>
      </c>
    </row>
    <row r="300" spans="2:16" ht="17.100000000000001" customHeight="1" x14ac:dyDescent="0.2">
      <c r="B300" s="233" t="s">
        <v>363</v>
      </c>
      <c r="C300" s="234"/>
      <c r="D300" s="234"/>
      <c r="E300" s="234"/>
      <c r="F300" s="234"/>
      <c r="G300" s="234"/>
      <c r="H300" s="235"/>
      <c r="I300" s="235"/>
      <c r="J300" s="234"/>
      <c r="K300" s="234"/>
      <c r="L300" s="234"/>
      <c r="M300" s="234"/>
      <c r="N300" s="234"/>
      <c r="O300" s="234"/>
      <c r="P300" s="236"/>
    </row>
    <row r="301" spans="2:16" x14ac:dyDescent="0.2">
      <c r="B301" s="238" t="s">
        <v>364</v>
      </c>
      <c r="C301" s="235"/>
      <c r="D301" s="239" t="s">
        <v>365</v>
      </c>
      <c r="E301" s="240"/>
      <c r="F301" s="18">
        <v>61200</v>
      </c>
      <c r="G301" s="18">
        <v>37700</v>
      </c>
      <c r="H301" s="19">
        <v>37700</v>
      </c>
      <c r="I301" s="32">
        <v>37700</v>
      </c>
      <c r="J301" s="1">
        <v>63.3</v>
      </c>
      <c r="K301" s="2">
        <v>45</v>
      </c>
      <c r="L301" s="15">
        <v>9</v>
      </c>
      <c r="M301" s="15">
        <v>9</v>
      </c>
      <c r="N301" s="241">
        <v>0</v>
      </c>
      <c r="O301" s="240"/>
      <c r="P301" s="5">
        <v>0</v>
      </c>
    </row>
    <row r="302" spans="2:16" ht="12" thickBot="1" x14ac:dyDescent="0.25">
      <c r="B302" s="276" t="s">
        <v>366</v>
      </c>
      <c r="C302" s="277"/>
      <c r="D302" s="277"/>
      <c r="E302" s="277"/>
      <c r="F302" s="37">
        <f>F301</f>
        <v>61200</v>
      </c>
      <c r="G302" s="37">
        <v>37700</v>
      </c>
      <c r="H302" s="38">
        <f>H301</f>
        <v>37700</v>
      </c>
      <c r="I302" s="179">
        <f>I301</f>
        <v>37700</v>
      </c>
      <c r="J302" s="3" t="s">
        <v>14</v>
      </c>
      <c r="K302" s="12" t="s">
        <v>14</v>
      </c>
      <c r="L302" s="12" t="s">
        <v>14</v>
      </c>
      <c r="M302" s="12" t="s">
        <v>14</v>
      </c>
      <c r="N302" s="244" t="s">
        <v>14</v>
      </c>
      <c r="O302" s="245"/>
      <c r="P302" s="6" t="s">
        <v>14</v>
      </c>
    </row>
    <row r="303" spans="2:16" x14ac:dyDescent="0.2">
      <c r="B303" s="267" t="s">
        <v>23</v>
      </c>
      <c r="C303" s="268"/>
      <c r="D303" s="268"/>
      <c r="E303" s="268"/>
      <c r="F303" s="60">
        <v>0</v>
      </c>
      <c r="G303" s="88">
        <v>0</v>
      </c>
      <c r="H303" s="59">
        <v>0</v>
      </c>
      <c r="I303" s="184">
        <v>0</v>
      </c>
      <c r="J303" s="9" t="s">
        <v>14</v>
      </c>
      <c r="K303" s="44" t="s">
        <v>14</v>
      </c>
      <c r="L303" s="44" t="s">
        <v>14</v>
      </c>
      <c r="M303" s="44" t="s">
        <v>14</v>
      </c>
      <c r="N303" s="269" t="s">
        <v>14</v>
      </c>
      <c r="O303" s="270"/>
      <c r="P303" s="10" t="s">
        <v>14</v>
      </c>
    </row>
    <row r="304" spans="2:16" x14ac:dyDescent="0.2">
      <c r="B304" s="249" t="s">
        <v>24</v>
      </c>
      <c r="C304" s="250"/>
      <c r="D304" s="250"/>
      <c r="E304" s="250"/>
      <c r="F304" s="61">
        <f>F289+F292+F295+F298+F301</f>
        <v>1749201</v>
      </c>
      <c r="G304" s="62">
        <f t="shared" ref="G304:I304" si="77">G289+G292+G295+G298+G301</f>
        <v>1321171</v>
      </c>
      <c r="H304" s="63">
        <f t="shared" si="77"/>
        <v>1003171</v>
      </c>
      <c r="I304" s="185">
        <f t="shared" si="77"/>
        <v>1003171</v>
      </c>
      <c r="J304" s="3" t="s">
        <v>14</v>
      </c>
      <c r="K304" s="43" t="s">
        <v>14</v>
      </c>
      <c r="L304" s="43" t="s">
        <v>14</v>
      </c>
      <c r="M304" s="43" t="s">
        <v>14</v>
      </c>
      <c r="N304" s="244" t="s">
        <v>14</v>
      </c>
      <c r="O304" s="245"/>
      <c r="P304" s="6" t="s">
        <v>14</v>
      </c>
    </row>
    <row r="305" spans="1:16" ht="12" thickBot="1" x14ac:dyDescent="0.25">
      <c r="B305" s="251" t="s">
        <v>367</v>
      </c>
      <c r="C305" s="252"/>
      <c r="D305" s="252"/>
      <c r="E305" s="252"/>
      <c r="F305" s="66">
        <f>F290+F293+F296+F299+F302</f>
        <v>1749201</v>
      </c>
      <c r="G305" s="89">
        <f t="shared" ref="G305:I305" si="78">G290+G293+G296+G299+G302</f>
        <v>1321171</v>
      </c>
      <c r="H305" s="65">
        <f t="shared" si="78"/>
        <v>1003171</v>
      </c>
      <c r="I305" s="186">
        <f t="shared" si="78"/>
        <v>1003171</v>
      </c>
      <c r="J305" s="7" t="s">
        <v>14</v>
      </c>
      <c r="K305" s="45" t="s">
        <v>14</v>
      </c>
      <c r="L305" s="45" t="s">
        <v>14</v>
      </c>
      <c r="M305" s="45" t="s">
        <v>14</v>
      </c>
      <c r="N305" s="253" t="s">
        <v>14</v>
      </c>
      <c r="O305" s="254"/>
      <c r="P305" s="8" t="s">
        <v>14</v>
      </c>
    </row>
    <row r="306" spans="1:16" ht="18.600000000000001" customHeight="1" x14ac:dyDescent="0.2">
      <c r="B306" s="271" t="s">
        <v>368</v>
      </c>
      <c r="C306" s="235"/>
      <c r="D306" s="235"/>
      <c r="E306" s="235"/>
      <c r="F306" s="235"/>
      <c r="G306" s="235"/>
      <c r="H306" s="235"/>
      <c r="I306" s="235"/>
      <c r="J306" s="235"/>
      <c r="K306" s="235"/>
      <c r="L306" s="235"/>
      <c r="M306" s="235"/>
      <c r="N306" s="235"/>
      <c r="O306" s="235"/>
      <c r="P306" s="257"/>
    </row>
    <row r="307" spans="1:16" ht="17.100000000000001" customHeight="1" x14ac:dyDescent="0.2">
      <c r="B307" s="233" t="s">
        <v>635</v>
      </c>
      <c r="C307" s="234"/>
      <c r="D307" s="234"/>
      <c r="E307" s="234"/>
      <c r="F307" s="234"/>
      <c r="G307" s="234"/>
      <c r="H307" s="234"/>
      <c r="I307" s="234"/>
      <c r="J307" s="234"/>
      <c r="K307" s="234"/>
      <c r="L307" s="234"/>
      <c r="M307" s="234"/>
      <c r="N307" s="234"/>
      <c r="O307" s="234"/>
      <c r="P307" s="236"/>
    </row>
    <row r="308" spans="1:16" x14ac:dyDescent="0.2">
      <c r="B308" s="238" t="s">
        <v>370</v>
      </c>
      <c r="C308" s="235"/>
      <c r="D308" s="239" t="s">
        <v>371</v>
      </c>
      <c r="E308" s="240"/>
      <c r="F308" s="18">
        <v>357000</v>
      </c>
      <c r="G308" s="18">
        <v>242000</v>
      </c>
      <c r="H308" s="19">
        <v>169400</v>
      </c>
      <c r="I308" s="32">
        <v>169400</v>
      </c>
      <c r="J308" s="1"/>
      <c r="K308" s="2">
        <v>40</v>
      </c>
      <c r="L308" s="15">
        <v>10</v>
      </c>
      <c r="M308" s="15">
        <v>10</v>
      </c>
      <c r="N308" s="241">
        <v>0</v>
      </c>
      <c r="O308" s="240"/>
      <c r="P308" s="5">
        <v>0</v>
      </c>
    </row>
    <row r="309" spans="1:16" x14ac:dyDescent="0.2">
      <c r="B309" s="238" t="s">
        <v>372</v>
      </c>
      <c r="C309" s="235"/>
      <c r="D309" s="239" t="s">
        <v>373</v>
      </c>
      <c r="E309" s="240"/>
      <c r="F309" s="18">
        <v>40000</v>
      </c>
      <c r="G309" s="18">
        <v>35000</v>
      </c>
      <c r="H309" s="217">
        <v>19600</v>
      </c>
      <c r="I309" s="218">
        <v>19600</v>
      </c>
      <c r="J309" s="1"/>
      <c r="K309" s="2">
        <v>40</v>
      </c>
      <c r="L309" s="15">
        <v>10</v>
      </c>
      <c r="M309" s="15">
        <v>10</v>
      </c>
      <c r="N309" s="241">
        <v>0</v>
      </c>
      <c r="O309" s="240"/>
      <c r="P309" s="5">
        <v>0</v>
      </c>
    </row>
    <row r="310" spans="1:16" x14ac:dyDescent="0.2">
      <c r="B310" s="238" t="s">
        <v>374</v>
      </c>
      <c r="C310" s="235"/>
      <c r="D310" s="239" t="s">
        <v>375</v>
      </c>
      <c r="E310" s="240"/>
      <c r="F310" s="18">
        <v>336000</v>
      </c>
      <c r="G310" s="18">
        <v>268000</v>
      </c>
      <c r="H310" s="19">
        <v>218000</v>
      </c>
      <c r="I310" s="32">
        <v>218000</v>
      </c>
      <c r="J310" s="1"/>
      <c r="K310" s="2">
        <v>40</v>
      </c>
      <c r="L310" s="15">
        <v>10</v>
      </c>
      <c r="M310" s="15">
        <v>10</v>
      </c>
      <c r="N310" s="241">
        <v>0</v>
      </c>
      <c r="O310" s="240"/>
      <c r="P310" s="5">
        <v>0</v>
      </c>
    </row>
    <row r="311" spans="1:16" x14ac:dyDescent="0.2">
      <c r="B311" s="238" t="s">
        <v>376</v>
      </c>
      <c r="C311" s="235"/>
      <c r="D311" s="239" t="s">
        <v>377</v>
      </c>
      <c r="E311" s="240"/>
      <c r="F311" s="18">
        <v>224000</v>
      </c>
      <c r="G311" s="18">
        <v>194000</v>
      </c>
      <c r="H311" s="19">
        <v>0</v>
      </c>
      <c r="I311" s="168">
        <v>0</v>
      </c>
      <c r="J311" s="1"/>
      <c r="K311" s="2">
        <v>30</v>
      </c>
      <c r="L311" s="15">
        <v>10</v>
      </c>
      <c r="M311" s="15">
        <v>10</v>
      </c>
      <c r="N311" s="241">
        <v>0</v>
      </c>
      <c r="O311" s="240"/>
      <c r="P311" s="5">
        <v>0</v>
      </c>
    </row>
    <row r="312" spans="1:16" x14ac:dyDescent="0.2">
      <c r="B312" s="242" t="s">
        <v>378</v>
      </c>
      <c r="C312" s="243"/>
      <c r="D312" s="243"/>
      <c r="E312" s="243"/>
      <c r="F312" s="35">
        <f>F308+F309+F310+F311</f>
        <v>957000</v>
      </c>
      <c r="G312" s="35">
        <f t="shared" ref="G312:I312" si="79">G308+G309+G310+G311</f>
        <v>739000</v>
      </c>
      <c r="H312" s="35">
        <f t="shared" si="79"/>
        <v>407000</v>
      </c>
      <c r="I312" s="183">
        <f t="shared" si="79"/>
        <v>407000</v>
      </c>
      <c r="J312" s="3" t="s">
        <v>14</v>
      </c>
      <c r="K312" s="12" t="s">
        <v>14</v>
      </c>
      <c r="L312" s="12" t="s">
        <v>14</v>
      </c>
      <c r="M312" s="12" t="s">
        <v>14</v>
      </c>
      <c r="N312" s="244" t="s">
        <v>14</v>
      </c>
      <c r="O312" s="245"/>
      <c r="P312" s="6" t="s">
        <v>14</v>
      </c>
    </row>
    <row r="313" spans="1:16" ht="17.100000000000001" customHeight="1" x14ac:dyDescent="0.2">
      <c r="B313" s="233" t="s">
        <v>369</v>
      </c>
      <c r="C313" s="234"/>
      <c r="D313" s="234"/>
      <c r="E313" s="234"/>
      <c r="F313" s="234"/>
      <c r="G313" s="234"/>
      <c r="H313" s="235"/>
      <c r="I313" s="235"/>
      <c r="J313" s="234"/>
      <c r="K313" s="234"/>
      <c r="L313" s="234"/>
      <c r="M313" s="234"/>
      <c r="N313" s="234"/>
      <c r="O313" s="234"/>
      <c r="P313" s="236"/>
    </row>
    <row r="314" spans="1:16" s="11" customFormat="1" ht="11.25" customHeight="1" x14ac:dyDescent="0.25">
      <c r="A314" s="138"/>
      <c r="B314" s="229" t="s">
        <v>688</v>
      </c>
      <c r="C314" s="227"/>
      <c r="D314" s="227" t="s">
        <v>689</v>
      </c>
      <c r="E314" s="227"/>
      <c r="F314" s="94"/>
      <c r="G314" s="94"/>
      <c r="H314" s="94"/>
      <c r="I314" s="108">
        <v>532000</v>
      </c>
      <c r="J314" s="139"/>
      <c r="K314" s="139"/>
      <c r="L314" s="139"/>
      <c r="M314" s="139"/>
      <c r="N314" s="228"/>
      <c r="O314" s="228"/>
      <c r="P314" s="141"/>
    </row>
    <row r="315" spans="1:16" x14ac:dyDescent="0.2">
      <c r="B315" s="238" t="s">
        <v>379</v>
      </c>
      <c r="C315" s="235"/>
      <c r="D315" s="239" t="s">
        <v>380</v>
      </c>
      <c r="E315" s="240"/>
      <c r="F315" s="18">
        <v>150000</v>
      </c>
      <c r="G315" s="18">
        <v>130000</v>
      </c>
      <c r="H315" s="19">
        <v>130000</v>
      </c>
      <c r="I315" s="32">
        <v>130000</v>
      </c>
      <c r="J315" s="1">
        <v>70</v>
      </c>
      <c r="K315" s="2">
        <v>45</v>
      </c>
      <c r="L315" s="15">
        <v>10</v>
      </c>
      <c r="M315" s="15">
        <v>9</v>
      </c>
      <c r="N315" s="241">
        <v>0</v>
      </c>
      <c r="O315" s="240"/>
      <c r="P315" s="5">
        <v>1</v>
      </c>
    </row>
    <row r="316" spans="1:16" x14ac:dyDescent="0.2">
      <c r="B316" s="238" t="s">
        <v>381</v>
      </c>
      <c r="C316" s="235"/>
      <c r="D316" s="239" t="s">
        <v>382</v>
      </c>
      <c r="E316" s="240"/>
      <c r="F316" s="22">
        <v>505000</v>
      </c>
      <c r="G316" s="22">
        <v>454000</v>
      </c>
      <c r="H316" s="20">
        <v>454000</v>
      </c>
      <c r="I316" s="21">
        <v>454000</v>
      </c>
      <c r="J316" s="1">
        <v>77</v>
      </c>
      <c r="K316" s="2">
        <v>50</v>
      </c>
      <c r="L316" s="15">
        <v>10</v>
      </c>
      <c r="M316" s="15">
        <v>9</v>
      </c>
      <c r="N316" s="241">
        <v>0</v>
      </c>
      <c r="O316" s="240"/>
      <c r="P316" s="5">
        <v>1</v>
      </c>
    </row>
    <row r="317" spans="1:16" x14ac:dyDescent="0.2">
      <c r="B317" s="238" t="s">
        <v>383</v>
      </c>
      <c r="C317" s="235"/>
      <c r="D317" s="239" t="s">
        <v>384</v>
      </c>
      <c r="E317" s="240"/>
      <c r="F317" s="18">
        <v>78000</v>
      </c>
      <c r="G317" s="18">
        <v>68000</v>
      </c>
      <c r="H317" s="19">
        <v>0</v>
      </c>
      <c r="I317" s="168">
        <v>0</v>
      </c>
      <c r="J317" s="1">
        <v>69</v>
      </c>
      <c r="K317" s="2">
        <v>35</v>
      </c>
      <c r="L317" s="15">
        <v>10</v>
      </c>
      <c r="M317" s="15">
        <v>9</v>
      </c>
      <c r="N317" s="241">
        <v>0</v>
      </c>
      <c r="O317" s="240"/>
      <c r="P317" s="5">
        <v>1</v>
      </c>
    </row>
    <row r="318" spans="1:16" x14ac:dyDescent="0.2">
      <c r="B318" s="242" t="s">
        <v>378</v>
      </c>
      <c r="C318" s="243"/>
      <c r="D318" s="243"/>
      <c r="E318" s="243"/>
      <c r="F318" s="35">
        <f>F314+F315+F316+F317</f>
        <v>733000</v>
      </c>
      <c r="G318" s="35">
        <f t="shared" ref="G318:I318" si="80">G314+G315+G316+G317</f>
        <v>652000</v>
      </c>
      <c r="H318" s="35">
        <f t="shared" si="80"/>
        <v>584000</v>
      </c>
      <c r="I318" s="183">
        <f t="shared" si="80"/>
        <v>1116000</v>
      </c>
      <c r="J318" s="3" t="s">
        <v>14</v>
      </c>
      <c r="K318" s="12" t="s">
        <v>14</v>
      </c>
      <c r="L318" s="12" t="s">
        <v>14</v>
      </c>
      <c r="M318" s="12" t="s">
        <v>14</v>
      </c>
      <c r="N318" s="244" t="s">
        <v>14</v>
      </c>
      <c r="O318" s="245"/>
      <c r="P318" s="6" t="s">
        <v>14</v>
      </c>
    </row>
    <row r="319" spans="1:16" ht="17.100000000000001" customHeight="1" x14ac:dyDescent="0.2">
      <c r="B319" s="233" t="s">
        <v>385</v>
      </c>
      <c r="C319" s="234"/>
      <c r="D319" s="234"/>
      <c r="E319" s="234"/>
      <c r="F319" s="234"/>
      <c r="G319" s="234"/>
      <c r="H319" s="235"/>
      <c r="I319" s="235"/>
      <c r="J319" s="234"/>
      <c r="K319" s="234"/>
      <c r="L319" s="234"/>
      <c r="M319" s="234"/>
      <c r="N319" s="234"/>
      <c r="O319" s="234"/>
      <c r="P319" s="236"/>
    </row>
    <row r="320" spans="1:16" x14ac:dyDescent="0.2">
      <c r="B320" s="238" t="s">
        <v>386</v>
      </c>
      <c r="C320" s="235"/>
      <c r="D320" s="239" t="s">
        <v>387</v>
      </c>
      <c r="E320" s="240"/>
      <c r="F320" s="18">
        <v>1529800</v>
      </c>
      <c r="G320" s="18">
        <v>1280000</v>
      </c>
      <c r="H320" s="19">
        <v>1280000</v>
      </c>
      <c r="I320" s="32">
        <v>320000</v>
      </c>
      <c r="J320" s="1">
        <v>77</v>
      </c>
      <c r="K320" s="2">
        <v>55</v>
      </c>
      <c r="L320" s="15">
        <v>10</v>
      </c>
      <c r="M320" s="15">
        <v>9</v>
      </c>
      <c r="N320" s="241">
        <v>0</v>
      </c>
      <c r="O320" s="240"/>
      <c r="P320" s="5">
        <v>1</v>
      </c>
    </row>
    <row r="321" spans="2:16" x14ac:dyDescent="0.2">
      <c r="B321" s="238" t="s">
        <v>388</v>
      </c>
      <c r="C321" s="235"/>
      <c r="D321" s="239" t="s">
        <v>389</v>
      </c>
      <c r="E321" s="240"/>
      <c r="F321" s="22">
        <v>350000</v>
      </c>
      <c r="G321" s="22">
        <v>290500</v>
      </c>
      <c r="H321" s="217">
        <v>290500</v>
      </c>
      <c r="I321" s="223">
        <v>290500</v>
      </c>
      <c r="J321" s="1">
        <v>67</v>
      </c>
      <c r="K321" s="2">
        <v>45</v>
      </c>
      <c r="L321" s="15">
        <v>10</v>
      </c>
      <c r="M321" s="15">
        <v>8</v>
      </c>
      <c r="N321" s="241">
        <v>0</v>
      </c>
      <c r="O321" s="240"/>
      <c r="P321" s="5">
        <v>2</v>
      </c>
    </row>
    <row r="322" spans="2:16" ht="12" thickBot="1" x14ac:dyDescent="0.25">
      <c r="B322" s="276" t="s">
        <v>390</v>
      </c>
      <c r="C322" s="277"/>
      <c r="D322" s="277"/>
      <c r="E322" s="277"/>
      <c r="F322" s="35">
        <f>F320+F321</f>
        <v>1879800</v>
      </c>
      <c r="G322" s="35">
        <f t="shared" ref="G322:I322" si="81">G320+G321</f>
        <v>1570500</v>
      </c>
      <c r="H322" s="37">
        <f t="shared" si="81"/>
        <v>1570500</v>
      </c>
      <c r="I322" s="179">
        <f t="shared" si="81"/>
        <v>610500</v>
      </c>
      <c r="J322" s="3" t="s">
        <v>14</v>
      </c>
      <c r="K322" s="12" t="s">
        <v>14</v>
      </c>
      <c r="L322" s="12" t="s">
        <v>14</v>
      </c>
      <c r="M322" s="12" t="s">
        <v>14</v>
      </c>
      <c r="N322" s="244" t="s">
        <v>14</v>
      </c>
      <c r="O322" s="245"/>
      <c r="P322" s="6" t="s">
        <v>14</v>
      </c>
    </row>
    <row r="323" spans="2:16" x14ac:dyDescent="0.2">
      <c r="B323" s="267" t="s">
        <v>23</v>
      </c>
      <c r="C323" s="268"/>
      <c r="D323" s="268"/>
      <c r="E323" s="268"/>
      <c r="F323" s="57">
        <f>F316+F321</f>
        <v>855000</v>
      </c>
      <c r="G323" s="58">
        <f t="shared" ref="G323:I323" si="82">G316+G321</f>
        <v>744500</v>
      </c>
      <c r="H323" s="74">
        <f t="shared" si="82"/>
        <v>744500</v>
      </c>
      <c r="I323" s="184">
        <f t="shared" si="82"/>
        <v>744500</v>
      </c>
      <c r="J323" s="9" t="s">
        <v>14</v>
      </c>
      <c r="K323" s="44" t="s">
        <v>14</v>
      </c>
      <c r="L323" s="44" t="s">
        <v>14</v>
      </c>
      <c r="M323" s="44" t="s">
        <v>14</v>
      </c>
      <c r="N323" s="269" t="s">
        <v>14</v>
      </c>
      <c r="O323" s="270"/>
      <c r="P323" s="10" t="s">
        <v>14</v>
      </c>
    </row>
    <row r="324" spans="2:16" x14ac:dyDescent="0.2">
      <c r="B324" s="249" t="s">
        <v>24</v>
      </c>
      <c r="C324" s="250"/>
      <c r="D324" s="250"/>
      <c r="E324" s="250"/>
      <c r="F324" s="75">
        <f>F308+F309+F310+F311+F314+F315+F317+F320</f>
        <v>2714800</v>
      </c>
      <c r="G324" s="76">
        <f t="shared" ref="G324:I324" si="83">G308+G309+G310+G311+G314+G315+G317+G320</f>
        <v>2217000</v>
      </c>
      <c r="H324" s="171">
        <f t="shared" si="83"/>
        <v>1817000</v>
      </c>
      <c r="I324" s="190">
        <f t="shared" si="83"/>
        <v>1389000</v>
      </c>
      <c r="J324" s="3" t="s">
        <v>14</v>
      </c>
      <c r="K324" s="43" t="s">
        <v>14</v>
      </c>
      <c r="L324" s="43" t="s">
        <v>14</v>
      </c>
      <c r="M324" s="43" t="s">
        <v>14</v>
      </c>
      <c r="N324" s="244" t="s">
        <v>14</v>
      </c>
      <c r="O324" s="245"/>
      <c r="P324" s="6" t="s">
        <v>14</v>
      </c>
    </row>
    <row r="325" spans="2:16" ht="12" thickBot="1" x14ac:dyDescent="0.25">
      <c r="B325" s="251" t="s">
        <v>391</v>
      </c>
      <c r="C325" s="252"/>
      <c r="D325" s="252"/>
      <c r="E325" s="252"/>
      <c r="F325" s="78">
        <f>F312+F318+F322</f>
        <v>3569800</v>
      </c>
      <c r="G325" s="79">
        <f t="shared" ref="G325:I325" si="84">G312+G318+G322</f>
        <v>2961500</v>
      </c>
      <c r="H325" s="80">
        <f t="shared" si="84"/>
        <v>2561500</v>
      </c>
      <c r="I325" s="186">
        <f t="shared" si="84"/>
        <v>2133500</v>
      </c>
      <c r="J325" s="7" t="s">
        <v>14</v>
      </c>
      <c r="K325" s="45" t="s">
        <v>14</v>
      </c>
      <c r="L325" s="45" t="s">
        <v>14</v>
      </c>
      <c r="M325" s="45" t="s">
        <v>14</v>
      </c>
      <c r="N325" s="253" t="s">
        <v>14</v>
      </c>
      <c r="O325" s="254"/>
      <c r="P325" s="8" t="s">
        <v>14</v>
      </c>
    </row>
    <row r="326" spans="2:16" ht="18.600000000000001" customHeight="1" x14ac:dyDescent="0.2">
      <c r="B326" s="255" t="s">
        <v>392</v>
      </c>
      <c r="C326" s="256"/>
      <c r="D326" s="256"/>
      <c r="E326" s="256"/>
      <c r="F326" s="256"/>
      <c r="G326" s="256"/>
      <c r="H326" s="235"/>
      <c r="I326" s="235"/>
      <c r="J326" s="235"/>
      <c r="K326" s="235"/>
      <c r="L326" s="235"/>
      <c r="M326" s="235"/>
      <c r="N326" s="235"/>
      <c r="O326" s="235"/>
      <c r="P326" s="257"/>
    </row>
    <row r="327" spans="2:16" x14ac:dyDescent="0.2">
      <c r="B327" s="233" t="s">
        <v>636</v>
      </c>
      <c r="C327" s="234"/>
      <c r="D327" s="234"/>
      <c r="E327" s="234"/>
      <c r="F327" s="234"/>
      <c r="G327" s="234"/>
      <c r="H327" s="234"/>
      <c r="I327" s="234"/>
      <c r="J327" s="234"/>
      <c r="K327" s="234"/>
      <c r="L327" s="234"/>
      <c r="M327" s="234"/>
      <c r="N327" s="234"/>
      <c r="O327" s="234"/>
      <c r="P327" s="236"/>
    </row>
    <row r="328" spans="2:16" x14ac:dyDescent="0.2">
      <c r="B328" s="238" t="s">
        <v>16</v>
      </c>
      <c r="C328" s="235"/>
      <c r="D328" s="239" t="s">
        <v>15</v>
      </c>
      <c r="E328" s="240"/>
      <c r="F328" s="18">
        <v>200000</v>
      </c>
      <c r="G328" s="18">
        <v>200000</v>
      </c>
      <c r="H328" s="18">
        <v>200000</v>
      </c>
      <c r="I328" s="18">
        <v>200000</v>
      </c>
      <c r="J328" s="1"/>
      <c r="K328" s="2">
        <v>45</v>
      </c>
      <c r="L328" s="15">
        <v>9</v>
      </c>
      <c r="M328" s="15">
        <v>9</v>
      </c>
      <c r="N328" s="241">
        <v>0</v>
      </c>
      <c r="O328" s="240"/>
      <c r="P328" s="5">
        <v>0</v>
      </c>
    </row>
    <row r="329" spans="2:16" x14ac:dyDescent="0.2">
      <c r="B329" s="238" t="s">
        <v>17</v>
      </c>
      <c r="C329" s="235"/>
      <c r="D329" s="239" t="s">
        <v>18</v>
      </c>
      <c r="E329" s="240"/>
      <c r="F329" s="18">
        <v>240000</v>
      </c>
      <c r="G329" s="18">
        <v>189000</v>
      </c>
      <c r="H329" s="18">
        <v>189000</v>
      </c>
      <c r="I329" s="18">
        <v>189000</v>
      </c>
      <c r="J329" s="1"/>
      <c r="K329" s="2">
        <v>50</v>
      </c>
      <c r="L329" s="15">
        <v>9</v>
      </c>
      <c r="M329" s="15">
        <v>9</v>
      </c>
      <c r="N329" s="241">
        <v>0</v>
      </c>
      <c r="O329" s="240"/>
      <c r="P329" s="5">
        <v>0</v>
      </c>
    </row>
    <row r="330" spans="2:16" x14ac:dyDescent="0.2">
      <c r="B330" s="238" t="s">
        <v>19</v>
      </c>
      <c r="C330" s="235"/>
      <c r="D330" s="239" t="s">
        <v>20</v>
      </c>
      <c r="E330" s="240"/>
      <c r="F330" s="18">
        <v>105000</v>
      </c>
      <c r="G330" s="18">
        <v>90000</v>
      </c>
      <c r="H330" s="18">
        <v>90000</v>
      </c>
      <c r="I330" s="18">
        <v>90000</v>
      </c>
      <c r="J330" s="1"/>
      <c r="K330" s="2">
        <v>55</v>
      </c>
      <c r="L330" s="15">
        <v>9</v>
      </c>
      <c r="M330" s="15">
        <v>8</v>
      </c>
      <c r="N330" s="241">
        <v>0</v>
      </c>
      <c r="O330" s="240"/>
      <c r="P330" s="5">
        <v>1</v>
      </c>
    </row>
    <row r="331" spans="2:16" x14ac:dyDescent="0.2">
      <c r="B331" s="238" t="s">
        <v>21</v>
      </c>
      <c r="C331" s="235"/>
      <c r="D331" s="239" t="s">
        <v>22</v>
      </c>
      <c r="E331" s="240"/>
      <c r="F331" s="18">
        <v>420000</v>
      </c>
      <c r="G331" s="18">
        <v>370000</v>
      </c>
      <c r="H331" s="18">
        <v>370000</v>
      </c>
      <c r="I331" s="18">
        <v>370000</v>
      </c>
      <c r="J331" s="1"/>
      <c r="K331" s="2">
        <v>50</v>
      </c>
      <c r="L331" s="15">
        <v>9</v>
      </c>
      <c r="M331" s="15">
        <v>9</v>
      </c>
      <c r="N331" s="241">
        <v>0</v>
      </c>
      <c r="O331" s="240"/>
      <c r="P331" s="5">
        <v>0</v>
      </c>
    </row>
    <row r="332" spans="2:16" x14ac:dyDescent="0.2">
      <c r="B332" s="276" t="s">
        <v>633</v>
      </c>
      <c r="C332" s="277"/>
      <c r="D332" s="277"/>
      <c r="E332" s="277"/>
      <c r="F332" s="35">
        <f>F328+F329+F330+F331</f>
        <v>965000</v>
      </c>
      <c r="G332" s="37">
        <f>G328+G329+G330+G331</f>
        <v>849000</v>
      </c>
      <c r="H332" s="36">
        <f>H328+H329+H330+H331</f>
        <v>849000</v>
      </c>
      <c r="I332" s="183">
        <f>I328+I329+I330+I331</f>
        <v>849000</v>
      </c>
      <c r="J332" s="3" t="s">
        <v>14</v>
      </c>
      <c r="K332" s="12" t="s">
        <v>14</v>
      </c>
      <c r="L332" s="12" t="s">
        <v>14</v>
      </c>
      <c r="M332" s="12" t="s">
        <v>14</v>
      </c>
      <c r="N332" s="244" t="s">
        <v>14</v>
      </c>
      <c r="O332" s="245"/>
      <c r="P332" s="6" t="s">
        <v>14</v>
      </c>
    </row>
    <row r="333" spans="2:16" x14ac:dyDescent="0.2">
      <c r="B333" s="233" t="s">
        <v>393</v>
      </c>
      <c r="C333" s="234"/>
      <c r="D333" s="234"/>
      <c r="E333" s="234"/>
      <c r="F333" s="234"/>
      <c r="G333" s="234"/>
      <c r="H333" s="235"/>
      <c r="I333" s="235"/>
      <c r="J333" s="234"/>
      <c r="K333" s="234"/>
      <c r="L333" s="234"/>
      <c r="M333" s="234"/>
      <c r="N333" s="234"/>
      <c r="O333" s="234"/>
      <c r="P333" s="236"/>
    </row>
    <row r="334" spans="2:16" x14ac:dyDescent="0.2">
      <c r="B334" s="238" t="s">
        <v>394</v>
      </c>
      <c r="C334" s="235"/>
      <c r="D334" s="239" t="s">
        <v>395</v>
      </c>
      <c r="E334" s="240"/>
      <c r="F334" s="18">
        <v>151000</v>
      </c>
      <c r="G334" s="18">
        <v>100000</v>
      </c>
      <c r="H334" s="18">
        <v>96000</v>
      </c>
      <c r="I334" s="18">
        <v>96000</v>
      </c>
      <c r="J334" s="1">
        <v>73</v>
      </c>
      <c r="K334" s="2">
        <v>45</v>
      </c>
      <c r="L334" s="15">
        <v>9</v>
      </c>
      <c r="M334" s="15">
        <v>9</v>
      </c>
      <c r="N334" s="241">
        <v>0</v>
      </c>
      <c r="O334" s="240"/>
      <c r="P334" s="5">
        <v>0</v>
      </c>
    </row>
    <row r="335" spans="2:16" x14ac:dyDescent="0.2">
      <c r="B335" s="242" t="s">
        <v>396</v>
      </c>
      <c r="C335" s="243"/>
      <c r="D335" s="243"/>
      <c r="E335" s="243"/>
      <c r="F335" s="35">
        <f>F334</f>
        <v>151000</v>
      </c>
      <c r="G335" s="35">
        <f t="shared" ref="G335:I335" si="85">G334</f>
        <v>100000</v>
      </c>
      <c r="H335" s="35">
        <f t="shared" si="85"/>
        <v>96000</v>
      </c>
      <c r="I335" s="197">
        <f t="shared" si="85"/>
        <v>96000</v>
      </c>
      <c r="J335" s="3" t="s">
        <v>14</v>
      </c>
      <c r="K335" s="12" t="s">
        <v>14</v>
      </c>
      <c r="L335" s="12" t="s">
        <v>14</v>
      </c>
      <c r="M335" s="12" t="s">
        <v>14</v>
      </c>
      <c r="N335" s="244" t="s">
        <v>14</v>
      </c>
      <c r="O335" s="245"/>
      <c r="P335" s="6" t="s">
        <v>14</v>
      </c>
    </row>
    <row r="336" spans="2:16" x14ac:dyDescent="0.2">
      <c r="B336" s="233" t="s">
        <v>397</v>
      </c>
      <c r="C336" s="234"/>
      <c r="D336" s="234"/>
      <c r="E336" s="234"/>
      <c r="F336" s="234"/>
      <c r="G336" s="234"/>
      <c r="H336" s="235"/>
      <c r="I336" s="235"/>
      <c r="J336" s="234"/>
      <c r="K336" s="234"/>
      <c r="L336" s="234"/>
      <c r="M336" s="234"/>
      <c r="N336" s="234"/>
      <c r="O336" s="234"/>
      <c r="P336" s="236"/>
    </row>
    <row r="337" spans="2:16" x14ac:dyDescent="0.2">
      <c r="B337" s="238" t="s">
        <v>398</v>
      </c>
      <c r="C337" s="235"/>
      <c r="D337" s="239" t="s">
        <v>399</v>
      </c>
      <c r="E337" s="240"/>
      <c r="F337" s="18">
        <v>49970</v>
      </c>
      <c r="G337" s="18">
        <v>34820</v>
      </c>
      <c r="H337" s="19">
        <v>26820</v>
      </c>
      <c r="I337" s="19">
        <v>26820</v>
      </c>
      <c r="J337" s="1">
        <v>83</v>
      </c>
      <c r="K337" s="2">
        <v>50</v>
      </c>
      <c r="L337" s="15">
        <v>9</v>
      </c>
      <c r="M337" s="15">
        <v>9</v>
      </c>
      <c r="N337" s="241">
        <v>0</v>
      </c>
      <c r="O337" s="240"/>
      <c r="P337" s="5">
        <v>0</v>
      </c>
    </row>
    <row r="338" spans="2:16" x14ac:dyDescent="0.2">
      <c r="B338" s="238" t="s">
        <v>400</v>
      </c>
      <c r="C338" s="235"/>
      <c r="D338" s="239" t="s">
        <v>401</v>
      </c>
      <c r="E338" s="240"/>
      <c r="F338" s="18">
        <v>49970</v>
      </c>
      <c r="G338" s="18">
        <v>34820</v>
      </c>
      <c r="H338" s="19">
        <v>26820</v>
      </c>
      <c r="I338" s="19">
        <v>26820</v>
      </c>
      <c r="J338" s="1">
        <v>83</v>
      </c>
      <c r="K338" s="2">
        <v>50</v>
      </c>
      <c r="L338" s="15">
        <v>9</v>
      </c>
      <c r="M338" s="15">
        <v>9</v>
      </c>
      <c r="N338" s="241">
        <v>0</v>
      </c>
      <c r="O338" s="240"/>
      <c r="P338" s="5">
        <v>0</v>
      </c>
    </row>
    <row r="339" spans="2:16" x14ac:dyDescent="0.2">
      <c r="B339" s="242" t="s">
        <v>402</v>
      </c>
      <c r="C339" s="243"/>
      <c r="D339" s="243"/>
      <c r="E339" s="243"/>
      <c r="F339" s="35">
        <f>F337+F338</f>
        <v>99940</v>
      </c>
      <c r="G339" s="35">
        <f t="shared" ref="G339:I339" si="86">G337+G338</f>
        <v>69640</v>
      </c>
      <c r="H339" s="35">
        <f t="shared" si="86"/>
        <v>53640</v>
      </c>
      <c r="I339" s="197">
        <f t="shared" si="86"/>
        <v>53640</v>
      </c>
      <c r="J339" s="3" t="s">
        <v>14</v>
      </c>
      <c r="K339" s="12" t="s">
        <v>14</v>
      </c>
      <c r="L339" s="12" t="s">
        <v>14</v>
      </c>
      <c r="M339" s="12" t="s">
        <v>14</v>
      </c>
      <c r="N339" s="244" t="s">
        <v>14</v>
      </c>
      <c r="O339" s="245"/>
      <c r="P339" s="6" t="s">
        <v>14</v>
      </c>
    </row>
    <row r="340" spans="2:16" x14ac:dyDescent="0.2">
      <c r="B340" s="233" t="s">
        <v>403</v>
      </c>
      <c r="C340" s="234"/>
      <c r="D340" s="234"/>
      <c r="E340" s="234"/>
      <c r="F340" s="234"/>
      <c r="G340" s="234"/>
      <c r="H340" s="235"/>
      <c r="I340" s="235"/>
      <c r="J340" s="234"/>
      <c r="K340" s="234"/>
      <c r="L340" s="234"/>
      <c r="M340" s="234"/>
      <c r="N340" s="234"/>
      <c r="O340" s="234"/>
      <c r="P340" s="236"/>
    </row>
    <row r="341" spans="2:16" x14ac:dyDescent="0.2">
      <c r="B341" s="238" t="s">
        <v>404</v>
      </c>
      <c r="C341" s="235"/>
      <c r="D341" s="239" t="s">
        <v>405</v>
      </c>
      <c r="E341" s="240"/>
      <c r="F341" s="18">
        <v>1032000</v>
      </c>
      <c r="G341" s="18">
        <v>850000</v>
      </c>
      <c r="H341" s="18">
        <v>850000</v>
      </c>
      <c r="I341" s="18">
        <v>850000</v>
      </c>
      <c r="J341" s="1">
        <v>83</v>
      </c>
      <c r="K341" s="2">
        <v>65</v>
      </c>
      <c r="L341" s="15">
        <v>9</v>
      </c>
      <c r="M341" s="15">
        <v>9</v>
      </c>
      <c r="N341" s="241">
        <v>0</v>
      </c>
      <c r="O341" s="240"/>
      <c r="P341" s="5">
        <v>0</v>
      </c>
    </row>
    <row r="342" spans="2:16" x14ac:dyDescent="0.2">
      <c r="B342" s="238" t="s">
        <v>406</v>
      </c>
      <c r="C342" s="235"/>
      <c r="D342" s="239" t="s">
        <v>407</v>
      </c>
      <c r="E342" s="240"/>
      <c r="F342" s="18">
        <v>132770</v>
      </c>
      <c r="G342" s="18">
        <v>92500</v>
      </c>
      <c r="H342" s="18">
        <v>92500</v>
      </c>
      <c r="I342" s="18">
        <v>92500</v>
      </c>
      <c r="J342" s="1">
        <v>80</v>
      </c>
      <c r="K342" s="2">
        <v>70</v>
      </c>
      <c r="L342" s="15">
        <v>9</v>
      </c>
      <c r="M342" s="15">
        <v>9</v>
      </c>
      <c r="N342" s="241">
        <v>0</v>
      </c>
      <c r="O342" s="240"/>
      <c r="P342" s="5">
        <v>0</v>
      </c>
    </row>
    <row r="343" spans="2:16" x14ac:dyDescent="0.2">
      <c r="B343" s="238" t="s">
        <v>408</v>
      </c>
      <c r="C343" s="235"/>
      <c r="D343" s="239" t="s">
        <v>409</v>
      </c>
      <c r="E343" s="240"/>
      <c r="F343" s="18">
        <v>22680</v>
      </c>
      <c r="G343" s="18">
        <v>19700</v>
      </c>
      <c r="H343" s="18">
        <v>19700</v>
      </c>
      <c r="I343" s="18">
        <v>19700</v>
      </c>
      <c r="J343" s="1">
        <v>84</v>
      </c>
      <c r="K343" s="2">
        <v>60</v>
      </c>
      <c r="L343" s="15">
        <v>9</v>
      </c>
      <c r="M343" s="15">
        <v>9</v>
      </c>
      <c r="N343" s="241">
        <v>0</v>
      </c>
      <c r="O343" s="240"/>
      <c r="P343" s="5">
        <v>0</v>
      </c>
    </row>
    <row r="344" spans="2:16" x14ac:dyDescent="0.2">
      <c r="B344" s="238" t="s">
        <v>410</v>
      </c>
      <c r="C344" s="235"/>
      <c r="D344" s="239" t="s">
        <v>411</v>
      </c>
      <c r="E344" s="240"/>
      <c r="F344" s="22">
        <v>1200000</v>
      </c>
      <c r="G344" s="22">
        <v>550000</v>
      </c>
      <c r="H344" s="22">
        <v>550000</v>
      </c>
      <c r="I344" s="22">
        <v>550000</v>
      </c>
      <c r="J344" s="1">
        <v>82</v>
      </c>
      <c r="K344" s="2">
        <v>60</v>
      </c>
      <c r="L344" s="15">
        <v>9</v>
      </c>
      <c r="M344" s="15">
        <v>9</v>
      </c>
      <c r="N344" s="241">
        <v>0</v>
      </c>
      <c r="O344" s="240"/>
      <c r="P344" s="5">
        <v>0</v>
      </c>
    </row>
    <row r="345" spans="2:16" x14ac:dyDescent="0.2">
      <c r="B345" s="238" t="s">
        <v>412</v>
      </c>
      <c r="C345" s="235"/>
      <c r="D345" s="239" t="s">
        <v>413</v>
      </c>
      <c r="E345" s="240"/>
      <c r="F345" s="18">
        <v>96400</v>
      </c>
      <c r="G345" s="18">
        <v>67000</v>
      </c>
      <c r="H345" s="18">
        <v>67000</v>
      </c>
      <c r="I345" s="18">
        <v>67000</v>
      </c>
      <c r="J345" s="1">
        <v>79</v>
      </c>
      <c r="K345" s="2">
        <v>60</v>
      </c>
      <c r="L345" s="15">
        <v>9</v>
      </c>
      <c r="M345" s="15">
        <v>9</v>
      </c>
      <c r="N345" s="241">
        <v>0</v>
      </c>
      <c r="O345" s="240"/>
      <c r="P345" s="5">
        <v>0</v>
      </c>
    </row>
    <row r="346" spans="2:16" x14ac:dyDescent="0.2">
      <c r="B346" s="242" t="s">
        <v>414</v>
      </c>
      <c r="C346" s="243"/>
      <c r="D346" s="243"/>
      <c r="E346" s="243"/>
      <c r="F346" s="35">
        <f>F341+F342+F343+F344+F345</f>
        <v>2483850</v>
      </c>
      <c r="G346" s="35">
        <f t="shared" ref="G346:I346" si="87">G341+G342+G343+G344+G345</f>
        <v>1579200</v>
      </c>
      <c r="H346" s="35">
        <f t="shared" si="87"/>
        <v>1579200</v>
      </c>
      <c r="I346" s="197">
        <f t="shared" si="87"/>
        <v>1579200</v>
      </c>
      <c r="J346" s="3" t="s">
        <v>14</v>
      </c>
      <c r="K346" s="12" t="s">
        <v>14</v>
      </c>
      <c r="L346" s="12" t="s">
        <v>14</v>
      </c>
      <c r="M346" s="12" t="s">
        <v>14</v>
      </c>
      <c r="N346" s="244" t="s">
        <v>14</v>
      </c>
      <c r="O346" s="245"/>
      <c r="P346" s="6" t="s">
        <v>14</v>
      </c>
    </row>
    <row r="347" spans="2:16" x14ac:dyDescent="0.2">
      <c r="B347" s="233" t="s">
        <v>415</v>
      </c>
      <c r="C347" s="234"/>
      <c r="D347" s="234"/>
      <c r="E347" s="234"/>
      <c r="F347" s="234"/>
      <c r="G347" s="234"/>
      <c r="H347" s="235"/>
      <c r="I347" s="235"/>
      <c r="J347" s="234"/>
      <c r="K347" s="234"/>
      <c r="L347" s="234"/>
      <c r="M347" s="234"/>
      <c r="N347" s="234"/>
      <c r="O347" s="234"/>
      <c r="P347" s="236"/>
    </row>
    <row r="348" spans="2:16" x14ac:dyDescent="0.2">
      <c r="B348" s="238" t="s">
        <v>416</v>
      </c>
      <c r="C348" s="235"/>
      <c r="D348" s="239" t="s">
        <v>417</v>
      </c>
      <c r="E348" s="240"/>
      <c r="F348" s="18">
        <v>198000</v>
      </c>
      <c r="G348" s="18">
        <v>175000</v>
      </c>
      <c r="H348" s="19">
        <v>0</v>
      </c>
      <c r="I348" s="32">
        <v>0</v>
      </c>
      <c r="J348" s="1">
        <v>79</v>
      </c>
      <c r="K348" s="2">
        <v>0</v>
      </c>
      <c r="L348" s="15">
        <v>9</v>
      </c>
      <c r="M348" s="15">
        <v>9</v>
      </c>
      <c r="N348" s="241">
        <v>0</v>
      </c>
      <c r="O348" s="240"/>
      <c r="P348" s="5">
        <v>0</v>
      </c>
    </row>
    <row r="349" spans="2:16" x14ac:dyDescent="0.2">
      <c r="B349" s="238" t="s">
        <v>418</v>
      </c>
      <c r="C349" s="235"/>
      <c r="D349" s="239" t="s">
        <v>419</v>
      </c>
      <c r="E349" s="240"/>
      <c r="F349" s="18">
        <v>64400</v>
      </c>
      <c r="G349" s="18">
        <v>57000</v>
      </c>
      <c r="H349" s="19">
        <v>0</v>
      </c>
      <c r="I349" s="32">
        <v>0</v>
      </c>
      <c r="J349" s="1">
        <v>13</v>
      </c>
      <c r="K349" s="2">
        <v>0</v>
      </c>
      <c r="L349" s="15">
        <v>9</v>
      </c>
      <c r="M349" s="15">
        <v>9</v>
      </c>
      <c r="N349" s="241">
        <v>0</v>
      </c>
      <c r="O349" s="240"/>
      <c r="P349" s="5">
        <v>0</v>
      </c>
    </row>
    <row r="350" spans="2:16" x14ac:dyDescent="0.2">
      <c r="B350" s="238" t="s">
        <v>420</v>
      </c>
      <c r="C350" s="235"/>
      <c r="D350" s="239" t="s">
        <v>421</v>
      </c>
      <c r="E350" s="240"/>
      <c r="F350" s="18">
        <v>47150</v>
      </c>
      <c r="G350" s="18">
        <v>42350</v>
      </c>
      <c r="H350" s="19">
        <v>0</v>
      </c>
      <c r="I350" s="32">
        <v>0</v>
      </c>
      <c r="J350" s="1">
        <v>13</v>
      </c>
      <c r="K350" s="2">
        <v>0</v>
      </c>
      <c r="L350" s="15">
        <v>9</v>
      </c>
      <c r="M350" s="15">
        <v>9</v>
      </c>
      <c r="N350" s="241">
        <v>0</v>
      </c>
      <c r="O350" s="240"/>
      <c r="P350" s="5">
        <v>0</v>
      </c>
    </row>
    <row r="351" spans="2:16" x14ac:dyDescent="0.2">
      <c r="B351" s="238" t="s">
        <v>422</v>
      </c>
      <c r="C351" s="235"/>
      <c r="D351" s="239" t="s">
        <v>423</v>
      </c>
      <c r="E351" s="240"/>
      <c r="F351" s="18">
        <v>30058</v>
      </c>
      <c r="G351" s="18">
        <v>26600</v>
      </c>
      <c r="H351" s="18">
        <v>26600</v>
      </c>
      <c r="I351" s="18">
        <v>26600</v>
      </c>
      <c r="J351" s="1">
        <v>81</v>
      </c>
      <c r="K351" s="2">
        <v>40</v>
      </c>
      <c r="L351" s="15">
        <v>9</v>
      </c>
      <c r="M351" s="15">
        <v>9</v>
      </c>
      <c r="N351" s="241">
        <v>0</v>
      </c>
      <c r="O351" s="240"/>
      <c r="P351" s="5">
        <v>0</v>
      </c>
    </row>
    <row r="352" spans="2:16" x14ac:dyDescent="0.2">
      <c r="B352" s="238" t="s">
        <v>424</v>
      </c>
      <c r="C352" s="235"/>
      <c r="D352" s="239" t="s">
        <v>425</v>
      </c>
      <c r="E352" s="240"/>
      <c r="F352" s="22">
        <v>249800</v>
      </c>
      <c r="G352" s="22">
        <v>224800</v>
      </c>
      <c r="H352" s="22">
        <v>224800</v>
      </c>
      <c r="I352" s="22">
        <v>224800</v>
      </c>
      <c r="J352" s="1">
        <v>74</v>
      </c>
      <c r="K352" s="2">
        <v>50</v>
      </c>
      <c r="L352" s="15">
        <v>9</v>
      </c>
      <c r="M352" s="15">
        <v>9</v>
      </c>
      <c r="N352" s="241">
        <v>0</v>
      </c>
      <c r="O352" s="240"/>
      <c r="P352" s="5">
        <v>0</v>
      </c>
    </row>
    <row r="353" spans="2:16" x14ac:dyDescent="0.2">
      <c r="B353" s="242" t="s">
        <v>426</v>
      </c>
      <c r="C353" s="243"/>
      <c r="D353" s="243"/>
      <c r="E353" s="243"/>
      <c r="F353" s="35">
        <f>F348+F349+F350+F351+F352</f>
        <v>589408</v>
      </c>
      <c r="G353" s="35">
        <f t="shared" ref="G353:I353" si="88">G348+G349+G350+G351+G352</f>
        <v>525750</v>
      </c>
      <c r="H353" s="35">
        <f t="shared" si="88"/>
        <v>251400</v>
      </c>
      <c r="I353" s="197">
        <f t="shared" si="88"/>
        <v>251400</v>
      </c>
      <c r="J353" s="3" t="s">
        <v>14</v>
      </c>
      <c r="K353" s="12" t="s">
        <v>14</v>
      </c>
      <c r="L353" s="12" t="s">
        <v>14</v>
      </c>
      <c r="M353" s="12" t="s">
        <v>14</v>
      </c>
      <c r="N353" s="244" t="s">
        <v>14</v>
      </c>
      <c r="O353" s="245"/>
      <c r="P353" s="6" t="s">
        <v>14</v>
      </c>
    </row>
    <row r="354" spans="2:16" x14ac:dyDescent="0.2">
      <c r="B354" s="233" t="s">
        <v>427</v>
      </c>
      <c r="C354" s="234"/>
      <c r="D354" s="234"/>
      <c r="E354" s="234"/>
      <c r="F354" s="234"/>
      <c r="G354" s="234"/>
      <c r="H354" s="235"/>
      <c r="I354" s="235"/>
      <c r="J354" s="234"/>
      <c r="K354" s="234"/>
      <c r="L354" s="234"/>
      <c r="M354" s="234"/>
      <c r="N354" s="234"/>
      <c r="O354" s="234"/>
      <c r="P354" s="236"/>
    </row>
    <row r="355" spans="2:16" x14ac:dyDescent="0.2">
      <c r="B355" s="238" t="s">
        <v>428</v>
      </c>
      <c r="C355" s="235"/>
      <c r="D355" s="239" t="s">
        <v>429</v>
      </c>
      <c r="E355" s="240"/>
      <c r="F355" s="18">
        <v>1634086</v>
      </c>
      <c r="G355" s="18">
        <v>1451600</v>
      </c>
      <c r="H355" s="19">
        <v>1434000</v>
      </c>
      <c r="I355" s="32">
        <v>397200</v>
      </c>
      <c r="J355" s="1">
        <v>76</v>
      </c>
      <c r="K355" s="2">
        <v>55</v>
      </c>
      <c r="L355" s="15">
        <v>9</v>
      </c>
      <c r="M355" s="15">
        <v>9</v>
      </c>
      <c r="N355" s="241">
        <v>0</v>
      </c>
      <c r="O355" s="240"/>
      <c r="P355" s="5">
        <v>0</v>
      </c>
    </row>
    <row r="356" spans="2:16" x14ac:dyDescent="0.2">
      <c r="B356" s="238" t="s">
        <v>430</v>
      </c>
      <c r="C356" s="235"/>
      <c r="D356" s="239" t="s">
        <v>431</v>
      </c>
      <c r="E356" s="240"/>
      <c r="F356" s="18">
        <v>110100</v>
      </c>
      <c r="G356" s="18">
        <v>67100</v>
      </c>
      <c r="H356" s="19">
        <v>62800</v>
      </c>
      <c r="I356" s="32">
        <v>62800</v>
      </c>
      <c r="J356" s="1">
        <v>70</v>
      </c>
      <c r="K356" s="2">
        <v>40</v>
      </c>
      <c r="L356" s="15">
        <v>9</v>
      </c>
      <c r="M356" s="15">
        <v>9</v>
      </c>
      <c r="N356" s="241">
        <v>0</v>
      </c>
      <c r="O356" s="240"/>
      <c r="P356" s="5">
        <v>0</v>
      </c>
    </row>
    <row r="357" spans="2:16" x14ac:dyDescent="0.2">
      <c r="B357" s="238" t="s">
        <v>432</v>
      </c>
      <c r="C357" s="235"/>
      <c r="D357" s="239" t="s">
        <v>433</v>
      </c>
      <c r="E357" s="240"/>
      <c r="F357" s="22">
        <v>167035</v>
      </c>
      <c r="G357" s="22">
        <v>150331</v>
      </c>
      <c r="H357" s="22">
        <v>150331</v>
      </c>
      <c r="I357" s="22">
        <v>150331</v>
      </c>
      <c r="J357" s="1">
        <v>71</v>
      </c>
      <c r="K357" s="2">
        <v>45</v>
      </c>
      <c r="L357" s="15">
        <v>9</v>
      </c>
      <c r="M357" s="15">
        <v>9</v>
      </c>
      <c r="N357" s="241">
        <v>0</v>
      </c>
      <c r="O357" s="240"/>
      <c r="P357" s="5">
        <v>0</v>
      </c>
    </row>
    <row r="358" spans="2:16" x14ac:dyDescent="0.2">
      <c r="B358" s="238" t="s">
        <v>434</v>
      </c>
      <c r="C358" s="235"/>
      <c r="D358" s="239" t="s">
        <v>435</v>
      </c>
      <c r="E358" s="240"/>
      <c r="F358" s="18">
        <v>150000</v>
      </c>
      <c r="G358" s="18">
        <v>135000</v>
      </c>
      <c r="H358" s="19">
        <v>103800</v>
      </c>
      <c r="I358" s="32">
        <v>103800</v>
      </c>
      <c r="J358" s="1">
        <v>77</v>
      </c>
      <c r="K358" s="2">
        <v>45</v>
      </c>
      <c r="L358" s="15">
        <v>9</v>
      </c>
      <c r="M358" s="15">
        <v>9</v>
      </c>
      <c r="N358" s="241">
        <v>0</v>
      </c>
      <c r="O358" s="240"/>
      <c r="P358" s="5">
        <v>0</v>
      </c>
    </row>
    <row r="359" spans="2:16" x14ac:dyDescent="0.2">
      <c r="B359" s="242" t="s">
        <v>436</v>
      </c>
      <c r="C359" s="243"/>
      <c r="D359" s="243"/>
      <c r="E359" s="243"/>
      <c r="F359" s="35">
        <f>F355+F356+F357+F358</f>
        <v>2061221</v>
      </c>
      <c r="G359" s="35">
        <f t="shared" ref="G359:I359" si="89">G355+G356+G357+G358</f>
        <v>1804031</v>
      </c>
      <c r="H359" s="35">
        <f t="shared" si="89"/>
        <v>1750931</v>
      </c>
      <c r="I359" s="197">
        <f t="shared" si="89"/>
        <v>714131</v>
      </c>
      <c r="J359" s="3" t="s">
        <v>14</v>
      </c>
      <c r="K359" s="12" t="s">
        <v>14</v>
      </c>
      <c r="L359" s="12" t="s">
        <v>14</v>
      </c>
      <c r="M359" s="12" t="s">
        <v>14</v>
      </c>
      <c r="N359" s="244" t="s">
        <v>14</v>
      </c>
      <c r="O359" s="245"/>
      <c r="P359" s="6" t="s">
        <v>14</v>
      </c>
    </row>
    <row r="360" spans="2:16" x14ac:dyDescent="0.2">
      <c r="B360" s="233" t="s">
        <v>437</v>
      </c>
      <c r="C360" s="234"/>
      <c r="D360" s="234"/>
      <c r="E360" s="234"/>
      <c r="F360" s="234"/>
      <c r="G360" s="234"/>
      <c r="H360" s="235"/>
      <c r="I360" s="235"/>
      <c r="J360" s="234"/>
      <c r="K360" s="234"/>
      <c r="L360" s="234"/>
      <c r="M360" s="234"/>
      <c r="N360" s="234"/>
      <c r="O360" s="234"/>
      <c r="P360" s="236"/>
    </row>
    <row r="361" spans="2:16" x14ac:dyDescent="0.2">
      <c r="B361" s="238" t="s">
        <v>438</v>
      </c>
      <c r="C361" s="235"/>
      <c r="D361" s="239" t="s">
        <v>439</v>
      </c>
      <c r="E361" s="240"/>
      <c r="F361" s="22">
        <v>300000</v>
      </c>
      <c r="G361" s="22">
        <v>270000</v>
      </c>
      <c r="H361" s="22">
        <v>270000</v>
      </c>
      <c r="I361" s="22">
        <v>270000</v>
      </c>
      <c r="J361" s="1">
        <v>74</v>
      </c>
      <c r="K361" s="2">
        <v>40</v>
      </c>
      <c r="L361" s="15">
        <v>9</v>
      </c>
      <c r="M361" s="15">
        <v>9</v>
      </c>
      <c r="N361" s="241">
        <v>0</v>
      </c>
      <c r="O361" s="240"/>
      <c r="P361" s="5">
        <v>0</v>
      </c>
    </row>
    <row r="362" spans="2:16" x14ac:dyDescent="0.2">
      <c r="B362" s="242" t="s">
        <v>440</v>
      </c>
      <c r="C362" s="243"/>
      <c r="D362" s="243"/>
      <c r="E362" s="243"/>
      <c r="F362" s="35">
        <f>F361</f>
        <v>300000</v>
      </c>
      <c r="G362" s="35">
        <f t="shared" ref="G362:I362" si="90">G361</f>
        <v>270000</v>
      </c>
      <c r="H362" s="35">
        <f t="shared" si="90"/>
        <v>270000</v>
      </c>
      <c r="I362" s="197">
        <f t="shared" si="90"/>
        <v>270000</v>
      </c>
      <c r="J362" s="3" t="s">
        <v>14</v>
      </c>
      <c r="K362" s="12" t="s">
        <v>14</v>
      </c>
      <c r="L362" s="12" t="s">
        <v>14</v>
      </c>
      <c r="M362" s="12" t="s">
        <v>14</v>
      </c>
      <c r="N362" s="244" t="s">
        <v>14</v>
      </c>
      <c r="O362" s="245"/>
      <c r="P362" s="6" t="s">
        <v>14</v>
      </c>
    </row>
    <row r="363" spans="2:16" x14ac:dyDescent="0.2">
      <c r="B363" s="233" t="s">
        <v>441</v>
      </c>
      <c r="C363" s="234"/>
      <c r="D363" s="234"/>
      <c r="E363" s="234"/>
      <c r="F363" s="234"/>
      <c r="G363" s="234"/>
      <c r="H363" s="235"/>
      <c r="I363" s="235"/>
      <c r="J363" s="234"/>
      <c r="K363" s="234"/>
      <c r="L363" s="234"/>
      <c r="M363" s="234"/>
      <c r="N363" s="234"/>
      <c r="O363" s="234"/>
      <c r="P363" s="236"/>
    </row>
    <row r="364" spans="2:16" x14ac:dyDescent="0.2">
      <c r="B364" s="238" t="s">
        <v>442</v>
      </c>
      <c r="C364" s="235"/>
      <c r="D364" s="239" t="s">
        <v>443</v>
      </c>
      <c r="E364" s="240"/>
      <c r="F364" s="18">
        <v>196500</v>
      </c>
      <c r="G364" s="18">
        <v>109000</v>
      </c>
      <c r="H364" s="18">
        <v>109000</v>
      </c>
      <c r="I364" s="18">
        <v>109000</v>
      </c>
      <c r="J364" s="1">
        <v>80</v>
      </c>
      <c r="K364" s="2">
        <v>65</v>
      </c>
      <c r="L364" s="15">
        <v>9</v>
      </c>
      <c r="M364" s="15">
        <v>9</v>
      </c>
      <c r="N364" s="241">
        <v>0</v>
      </c>
      <c r="O364" s="240"/>
      <c r="P364" s="5">
        <v>0</v>
      </c>
    </row>
    <row r="365" spans="2:16" x14ac:dyDescent="0.2">
      <c r="B365" s="238" t="s">
        <v>444</v>
      </c>
      <c r="C365" s="235"/>
      <c r="D365" s="239" t="s">
        <v>445</v>
      </c>
      <c r="E365" s="240"/>
      <c r="F365" s="22">
        <v>405599</v>
      </c>
      <c r="G365" s="22">
        <v>322000</v>
      </c>
      <c r="H365" s="22">
        <v>322000</v>
      </c>
      <c r="I365" s="22">
        <v>322000</v>
      </c>
      <c r="J365" s="1">
        <v>71</v>
      </c>
      <c r="K365" s="2">
        <v>50</v>
      </c>
      <c r="L365" s="15">
        <v>9</v>
      </c>
      <c r="M365" s="15">
        <v>9</v>
      </c>
      <c r="N365" s="241">
        <v>0</v>
      </c>
      <c r="O365" s="240"/>
      <c r="P365" s="5">
        <v>0</v>
      </c>
    </row>
    <row r="366" spans="2:16" x14ac:dyDescent="0.2">
      <c r="B366" s="242" t="s">
        <v>446</v>
      </c>
      <c r="C366" s="243"/>
      <c r="D366" s="243"/>
      <c r="E366" s="243"/>
      <c r="F366" s="35">
        <f>F364+F365</f>
        <v>602099</v>
      </c>
      <c r="G366" s="35">
        <f t="shared" ref="G366:I366" si="91">G364+G365</f>
        <v>431000</v>
      </c>
      <c r="H366" s="35">
        <f t="shared" si="91"/>
        <v>431000</v>
      </c>
      <c r="I366" s="197">
        <f t="shared" si="91"/>
        <v>431000</v>
      </c>
      <c r="J366" s="3" t="s">
        <v>14</v>
      </c>
      <c r="K366" s="12" t="s">
        <v>14</v>
      </c>
      <c r="L366" s="12"/>
      <c r="M366" s="12" t="s">
        <v>14</v>
      </c>
      <c r="N366" s="244" t="s">
        <v>14</v>
      </c>
      <c r="O366" s="245"/>
      <c r="P366" s="6" t="s">
        <v>14</v>
      </c>
    </row>
    <row r="367" spans="2:16" x14ac:dyDescent="0.2">
      <c r="B367" s="233" t="s">
        <v>447</v>
      </c>
      <c r="C367" s="234"/>
      <c r="D367" s="234"/>
      <c r="E367" s="234"/>
      <c r="F367" s="234"/>
      <c r="G367" s="234"/>
      <c r="H367" s="235"/>
      <c r="I367" s="235"/>
      <c r="J367" s="234"/>
      <c r="K367" s="234"/>
      <c r="L367" s="234"/>
      <c r="M367" s="234"/>
      <c r="N367" s="234"/>
      <c r="O367" s="234"/>
      <c r="P367" s="236"/>
    </row>
    <row r="368" spans="2:16" x14ac:dyDescent="0.2">
      <c r="B368" s="238" t="s">
        <v>448</v>
      </c>
      <c r="C368" s="235"/>
      <c r="D368" s="239" t="s">
        <v>449</v>
      </c>
      <c r="E368" s="240"/>
      <c r="F368" s="22">
        <v>255000</v>
      </c>
      <c r="G368" s="22">
        <v>220000</v>
      </c>
      <c r="H368" s="22">
        <v>220000</v>
      </c>
      <c r="I368" s="22">
        <v>220000</v>
      </c>
      <c r="J368" s="1">
        <v>84</v>
      </c>
      <c r="K368" s="2">
        <v>55</v>
      </c>
      <c r="L368" s="15">
        <v>9</v>
      </c>
      <c r="M368" s="15">
        <v>9</v>
      </c>
      <c r="N368" s="241">
        <v>0</v>
      </c>
      <c r="O368" s="240"/>
      <c r="P368" s="5">
        <v>0</v>
      </c>
    </row>
    <row r="369" spans="1:16" ht="12" thickBot="1" x14ac:dyDescent="0.25">
      <c r="B369" s="276" t="s">
        <v>450</v>
      </c>
      <c r="C369" s="277"/>
      <c r="D369" s="277"/>
      <c r="E369" s="277"/>
      <c r="F369" s="35">
        <f>F368</f>
        <v>255000</v>
      </c>
      <c r="G369" s="35">
        <f t="shared" ref="G369:I369" si="92">G368</f>
        <v>220000</v>
      </c>
      <c r="H369" s="35">
        <f t="shared" si="92"/>
        <v>220000</v>
      </c>
      <c r="I369" s="197">
        <f t="shared" si="92"/>
        <v>220000</v>
      </c>
      <c r="J369" s="3" t="s">
        <v>14</v>
      </c>
      <c r="K369" s="12" t="s">
        <v>14</v>
      </c>
      <c r="L369" s="12" t="s">
        <v>14</v>
      </c>
      <c r="M369" s="12" t="s">
        <v>14</v>
      </c>
      <c r="N369" s="244" t="s">
        <v>14</v>
      </c>
      <c r="O369" s="245"/>
      <c r="P369" s="6" t="s">
        <v>14</v>
      </c>
    </row>
    <row r="370" spans="1:16" ht="12.75" customHeight="1" x14ac:dyDescent="0.2">
      <c r="B370" s="267" t="s">
        <v>23</v>
      </c>
      <c r="C370" s="268"/>
      <c r="D370" s="268"/>
      <c r="E370" s="268"/>
      <c r="F370" s="57">
        <f>F344+F352+F357+F361+F365+F368</f>
        <v>2577434</v>
      </c>
      <c r="G370" s="58">
        <f t="shared" ref="G370:I370" si="93">G344+G352+G357+G361+G365+G368</f>
        <v>1737131</v>
      </c>
      <c r="H370" s="147">
        <f t="shared" si="93"/>
        <v>1737131</v>
      </c>
      <c r="I370" s="189">
        <f t="shared" si="93"/>
        <v>1737131</v>
      </c>
      <c r="J370" s="9" t="s">
        <v>14</v>
      </c>
      <c r="K370" s="14" t="s">
        <v>14</v>
      </c>
      <c r="L370" s="14" t="s">
        <v>14</v>
      </c>
      <c r="M370" s="14" t="s">
        <v>14</v>
      </c>
      <c r="N370" s="269" t="s">
        <v>14</v>
      </c>
      <c r="O370" s="270"/>
      <c r="P370" s="10" t="s">
        <v>14</v>
      </c>
    </row>
    <row r="371" spans="1:16" ht="12" customHeight="1" x14ac:dyDescent="0.2">
      <c r="B371" s="249" t="s">
        <v>24</v>
      </c>
      <c r="C371" s="250"/>
      <c r="D371" s="250"/>
      <c r="E371" s="250"/>
      <c r="F371" s="75">
        <f>F328+F329+F330+F331+F334+F337+F338+F341+F342+F343+F345+F348+F349+F350+F351+F355+F356+F358+F364</f>
        <v>4930084</v>
      </c>
      <c r="G371" s="76">
        <f t="shared" ref="G371:I371" si="94">G328+G329+G330+G331+G334+G337+G338+G341+G342+G343+G345+G348+G349+G350+G351+G355+G356+G358+G364</f>
        <v>4111490</v>
      </c>
      <c r="H371" s="160">
        <f t="shared" si="94"/>
        <v>3764040</v>
      </c>
      <c r="I371" s="190">
        <f t="shared" si="94"/>
        <v>2727240</v>
      </c>
      <c r="J371" s="3" t="s">
        <v>14</v>
      </c>
      <c r="K371" s="12" t="s">
        <v>14</v>
      </c>
      <c r="L371" s="12" t="s">
        <v>14</v>
      </c>
      <c r="M371" s="12" t="s">
        <v>14</v>
      </c>
      <c r="N371" s="244" t="s">
        <v>14</v>
      </c>
      <c r="O371" s="245"/>
      <c r="P371" s="6" t="s">
        <v>14</v>
      </c>
    </row>
    <row r="372" spans="1:16" ht="12" thickBot="1" x14ac:dyDescent="0.25">
      <c r="B372" s="251" t="s">
        <v>451</v>
      </c>
      <c r="C372" s="252"/>
      <c r="D372" s="252"/>
      <c r="E372" s="252"/>
      <c r="F372" s="78">
        <f>F332+F335+F339+F346+F353+F359+F362+F366+F369</f>
        <v>7507518</v>
      </c>
      <c r="G372" s="79">
        <f t="shared" ref="G372:I372" si="95">G332+G335+G339+G346+G353+G359+G362+G366+G369</f>
        <v>5848621</v>
      </c>
      <c r="H372" s="149">
        <f t="shared" si="95"/>
        <v>5501171</v>
      </c>
      <c r="I372" s="191">
        <f t="shared" si="95"/>
        <v>4464371</v>
      </c>
      <c r="J372" s="7" t="s">
        <v>14</v>
      </c>
      <c r="K372" s="13" t="s">
        <v>14</v>
      </c>
      <c r="L372" s="13" t="s">
        <v>14</v>
      </c>
      <c r="M372" s="13" t="s">
        <v>14</v>
      </c>
      <c r="N372" s="253" t="s">
        <v>14</v>
      </c>
      <c r="O372" s="254"/>
      <c r="P372" s="8" t="s">
        <v>14</v>
      </c>
    </row>
    <row r="373" spans="1:16" x14ac:dyDescent="0.2">
      <c r="B373" s="271" t="s">
        <v>452</v>
      </c>
      <c r="C373" s="235"/>
      <c r="D373" s="235"/>
      <c r="E373" s="235"/>
      <c r="F373" s="235"/>
      <c r="G373" s="235"/>
      <c r="H373" s="235"/>
      <c r="I373" s="235"/>
      <c r="J373" s="235"/>
      <c r="K373" s="235"/>
      <c r="L373" s="235"/>
      <c r="M373" s="235"/>
      <c r="N373" s="235"/>
      <c r="O373" s="235"/>
      <c r="P373" s="257"/>
    </row>
    <row r="374" spans="1:16" x14ac:dyDescent="0.2">
      <c r="B374" s="233" t="s">
        <v>635</v>
      </c>
      <c r="C374" s="234"/>
      <c r="D374" s="234"/>
      <c r="E374" s="234"/>
      <c r="F374" s="234"/>
      <c r="G374" s="234"/>
      <c r="H374" s="234"/>
      <c r="I374" s="234"/>
      <c r="J374" s="234"/>
      <c r="K374" s="234"/>
      <c r="L374" s="234"/>
      <c r="M374" s="234"/>
      <c r="N374" s="234"/>
      <c r="O374" s="234"/>
      <c r="P374" s="236"/>
    </row>
    <row r="375" spans="1:16" x14ac:dyDescent="0.2">
      <c r="B375" s="238" t="s">
        <v>540</v>
      </c>
      <c r="C375" s="235"/>
      <c r="D375" s="239" t="s">
        <v>541</v>
      </c>
      <c r="E375" s="240"/>
      <c r="F375" s="18">
        <v>345660</v>
      </c>
      <c r="G375" s="18">
        <v>295500</v>
      </c>
      <c r="H375" s="32">
        <v>215500</v>
      </c>
      <c r="I375" s="159">
        <v>215500</v>
      </c>
      <c r="J375" s="1"/>
      <c r="K375" s="2">
        <v>60</v>
      </c>
      <c r="L375" s="15">
        <v>10</v>
      </c>
      <c r="M375" s="15">
        <v>10</v>
      </c>
      <c r="N375" s="241">
        <v>0</v>
      </c>
      <c r="O375" s="240"/>
      <c r="P375" s="5">
        <v>0</v>
      </c>
    </row>
    <row r="376" spans="1:16" x14ac:dyDescent="0.2">
      <c r="B376" s="242" t="s">
        <v>637</v>
      </c>
      <c r="C376" s="243"/>
      <c r="D376" s="243"/>
      <c r="E376" s="243"/>
      <c r="F376" s="35">
        <f>F375</f>
        <v>345660</v>
      </c>
      <c r="G376" s="35">
        <v>295500</v>
      </c>
      <c r="H376" s="183">
        <v>215500</v>
      </c>
      <c r="I376" s="183">
        <v>215500</v>
      </c>
      <c r="J376" s="3" t="s">
        <v>14</v>
      </c>
      <c r="K376" s="12" t="s">
        <v>14</v>
      </c>
      <c r="L376" s="12" t="s">
        <v>14</v>
      </c>
      <c r="M376" s="12" t="s">
        <v>14</v>
      </c>
      <c r="N376" s="244" t="s">
        <v>14</v>
      </c>
      <c r="O376" s="245"/>
      <c r="P376" s="6" t="s">
        <v>14</v>
      </c>
    </row>
    <row r="377" spans="1:16" x14ac:dyDescent="0.2">
      <c r="B377" s="233" t="s">
        <v>453</v>
      </c>
      <c r="C377" s="234"/>
      <c r="D377" s="234"/>
      <c r="E377" s="234"/>
      <c r="F377" s="234"/>
      <c r="G377" s="234"/>
      <c r="H377" s="234"/>
      <c r="I377" s="234"/>
      <c r="J377" s="234"/>
      <c r="K377" s="234"/>
      <c r="L377" s="234"/>
      <c r="M377" s="234"/>
      <c r="N377" s="234"/>
      <c r="O377" s="234"/>
      <c r="P377" s="236"/>
    </row>
    <row r="378" spans="1:16" s="11" customFormat="1" ht="11.25" customHeight="1" x14ac:dyDescent="0.25">
      <c r="A378" s="138"/>
      <c r="B378" s="229" t="s">
        <v>690</v>
      </c>
      <c r="C378" s="227"/>
      <c r="D378" s="227" t="s">
        <v>691</v>
      </c>
      <c r="E378" s="227"/>
      <c r="F378" s="94"/>
      <c r="G378" s="94"/>
      <c r="H378" s="94"/>
      <c r="I378" s="108">
        <v>489000</v>
      </c>
      <c r="J378" s="140"/>
      <c r="K378" s="140"/>
      <c r="L378" s="140">
        <v>10</v>
      </c>
      <c r="M378" s="140"/>
      <c r="N378" s="228"/>
      <c r="O378" s="228"/>
      <c r="P378" s="141"/>
    </row>
    <row r="379" spans="1:16" x14ac:dyDescent="0.2">
      <c r="B379" s="238" t="s">
        <v>454</v>
      </c>
      <c r="C379" s="235"/>
      <c r="D379" s="239" t="s">
        <v>455</v>
      </c>
      <c r="E379" s="240"/>
      <c r="F379" s="18">
        <v>70700</v>
      </c>
      <c r="G379" s="18">
        <v>62000</v>
      </c>
      <c r="H379" s="18">
        <v>62000</v>
      </c>
      <c r="I379" s="18">
        <v>62000</v>
      </c>
      <c r="J379" s="1">
        <v>72</v>
      </c>
      <c r="K379" s="2">
        <v>40</v>
      </c>
      <c r="L379" s="15">
        <v>10</v>
      </c>
      <c r="M379" s="15">
        <v>10</v>
      </c>
      <c r="N379" s="241">
        <v>0</v>
      </c>
      <c r="O379" s="240"/>
      <c r="P379" s="5">
        <v>0</v>
      </c>
    </row>
    <row r="380" spans="1:16" x14ac:dyDescent="0.2">
      <c r="B380" s="238" t="s">
        <v>456</v>
      </c>
      <c r="C380" s="235"/>
      <c r="D380" s="239" t="s">
        <v>457</v>
      </c>
      <c r="E380" s="240"/>
      <c r="F380" s="18">
        <v>246500</v>
      </c>
      <c r="G380" s="18">
        <v>124000</v>
      </c>
      <c r="H380" s="18">
        <v>124000</v>
      </c>
      <c r="I380" s="18">
        <v>124000</v>
      </c>
      <c r="J380" s="1">
        <v>81.2</v>
      </c>
      <c r="K380" s="2">
        <v>50</v>
      </c>
      <c r="L380" s="15">
        <v>10</v>
      </c>
      <c r="M380" s="15">
        <v>10</v>
      </c>
      <c r="N380" s="241">
        <v>0</v>
      </c>
      <c r="O380" s="240"/>
      <c r="P380" s="5">
        <v>0</v>
      </c>
    </row>
    <row r="381" spans="1:16" x14ac:dyDescent="0.2">
      <c r="B381" s="242" t="s">
        <v>458</v>
      </c>
      <c r="C381" s="243"/>
      <c r="D381" s="243"/>
      <c r="E381" s="243"/>
      <c r="F381" s="35">
        <f>F378+F379+F380</f>
        <v>317200</v>
      </c>
      <c r="G381" s="35">
        <f t="shared" ref="G381:I381" si="96">G378+G379+G380</f>
        <v>186000</v>
      </c>
      <c r="H381" s="35">
        <f t="shared" si="96"/>
        <v>186000</v>
      </c>
      <c r="I381" s="197">
        <f t="shared" si="96"/>
        <v>675000</v>
      </c>
      <c r="J381" s="3" t="s">
        <v>14</v>
      </c>
      <c r="K381" s="12" t="s">
        <v>14</v>
      </c>
      <c r="L381" s="12" t="s">
        <v>14</v>
      </c>
      <c r="M381" s="12" t="s">
        <v>14</v>
      </c>
      <c r="N381" s="244" t="s">
        <v>14</v>
      </c>
      <c r="O381" s="245"/>
      <c r="P381" s="6" t="s">
        <v>14</v>
      </c>
    </row>
    <row r="382" spans="1:16" x14ac:dyDescent="0.2">
      <c r="B382" s="233" t="s">
        <v>459</v>
      </c>
      <c r="C382" s="234"/>
      <c r="D382" s="234"/>
      <c r="E382" s="234"/>
      <c r="F382" s="234"/>
      <c r="G382" s="234"/>
      <c r="H382" s="235"/>
      <c r="I382" s="235"/>
      <c r="J382" s="234"/>
      <c r="K382" s="234"/>
      <c r="L382" s="234"/>
      <c r="M382" s="234"/>
      <c r="N382" s="234"/>
      <c r="O382" s="234"/>
      <c r="P382" s="236"/>
    </row>
    <row r="383" spans="1:16" x14ac:dyDescent="0.2">
      <c r="B383" s="238" t="s">
        <v>460</v>
      </c>
      <c r="C383" s="235"/>
      <c r="D383" s="239" t="s">
        <v>461</v>
      </c>
      <c r="E383" s="240"/>
      <c r="F383" s="18">
        <v>1465200</v>
      </c>
      <c r="G383" s="18">
        <v>1318680</v>
      </c>
      <c r="H383" s="18">
        <v>1318680</v>
      </c>
      <c r="I383" s="32">
        <v>309960</v>
      </c>
      <c r="J383" s="1">
        <v>72.900000000000006</v>
      </c>
      <c r="K383" s="2">
        <v>50</v>
      </c>
      <c r="L383" s="15">
        <v>10</v>
      </c>
      <c r="M383" s="15">
        <v>10</v>
      </c>
      <c r="N383" s="241">
        <v>0</v>
      </c>
      <c r="O383" s="240"/>
      <c r="P383" s="5">
        <v>0</v>
      </c>
    </row>
    <row r="384" spans="1:16" x14ac:dyDescent="0.2">
      <c r="B384" s="242" t="s">
        <v>462</v>
      </c>
      <c r="C384" s="243"/>
      <c r="D384" s="243"/>
      <c r="E384" s="243"/>
      <c r="F384" s="35">
        <f>F383</f>
        <v>1465200</v>
      </c>
      <c r="G384" s="35">
        <f t="shared" ref="G384:I384" si="97">G383</f>
        <v>1318680</v>
      </c>
      <c r="H384" s="35">
        <f t="shared" si="97"/>
        <v>1318680</v>
      </c>
      <c r="I384" s="197">
        <f t="shared" si="97"/>
        <v>309960</v>
      </c>
      <c r="J384" s="3" t="s">
        <v>14</v>
      </c>
      <c r="K384" s="12" t="s">
        <v>14</v>
      </c>
      <c r="L384" s="12" t="s">
        <v>14</v>
      </c>
      <c r="M384" s="12" t="s">
        <v>14</v>
      </c>
      <c r="N384" s="244" t="s">
        <v>14</v>
      </c>
      <c r="O384" s="245"/>
      <c r="P384" s="6" t="s">
        <v>14</v>
      </c>
    </row>
    <row r="385" spans="1:16" s="11" customFormat="1" ht="17.100000000000001" customHeight="1" x14ac:dyDescent="0.25">
      <c r="A385" s="138"/>
      <c r="B385" s="284" t="s">
        <v>692</v>
      </c>
      <c r="C385" s="285"/>
      <c r="D385" s="285"/>
      <c r="E385" s="285"/>
      <c r="F385" s="285"/>
      <c r="G385" s="285"/>
      <c r="H385" s="285"/>
      <c r="I385" s="285"/>
      <c r="J385" s="285"/>
      <c r="K385" s="285"/>
      <c r="L385" s="285"/>
      <c r="M385" s="285"/>
      <c r="N385" s="285"/>
      <c r="O385" s="285"/>
      <c r="P385" s="286"/>
    </row>
    <row r="386" spans="1:16" s="11" customFormat="1" ht="11.25" customHeight="1" x14ac:dyDescent="0.25">
      <c r="A386" s="138"/>
      <c r="B386" s="229" t="s">
        <v>693</v>
      </c>
      <c r="C386" s="227"/>
      <c r="D386" s="227" t="s">
        <v>694</v>
      </c>
      <c r="E386" s="227"/>
      <c r="F386" s="94"/>
      <c r="G386" s="94"/>
      <c r="H386" s="94"/>
      <c r="I386" s="108">
        <v>516000</v>
      </c>
      <c r="J386" s="140"/>
      <c r="K386" s="140"/>
      <c r="L386" s="140"/>
      <c r="M386" s="140"/>
      <c r="N386" s="228"/>
      <c r="O386" s="228"/>
      <c r="P386" s="141"/>
    </row>
    <row r="387" spans="1:16" s="11" customFormat="1" ht="12" customHeight="1" x14ac:dyDescent="0.25">
      <c r="A387" s="138"/>
      <c r="B387" s="287" t="s">
        <v>695</v>
      </c>
      <c r="C387" s="288"/>
      <c r="D387" s="288"/>
      <c r="E387" s="288"/>
      <c r="F387" s="133">
        <f>F386</f>
        <v>0</v>
      </c>
      <c r="G387" s="133">
        <f>G386</f>
        <v>0</v>
      </c>
      <c r="H387" s="133">
        <f>H386</f>
        <v>0</v>
      </c>
      <c r="I387" s="193">
        <f>I386</f>
        <v>516000</v>
      </c>
      <c r="J387" s="289"/>
      <c r="K387" s="290"/>
      <c r="L387" s="290"/>
      <c r="M387" s="290"/>
      <c r="N387" s="290"/>
      <c r="O387" s="290"/>
      <c r="P387" s="291"/>
    </row>
    <row r="388" spans="1:16" x14ac:dyDescent="0.2">
      <c r="B388" s="233" t="s">
        <v>463</v>
      </c>
      <c r="C388" s="234"/>
      <c r="D388" s="234"/>
      <c r="E388" s="234"/>
      <c r="F388" s="234"/>
      <c r="G388" s="234"/>
      <c r="H388" s="235"/>
      <c r="I388" s="235"/>
      <c r="J388" s="234"/>
      <c r="K388" s="234"/>
      <c r="L388" s="234"/>
      <c r="M388" s="234"/>
      <c r="N388" s="234"/>
      <c r="O388" s="234"/>
      <c r="P388" s="236"/>
    </row>
    <row r="389" spans="1:16" x14ac:dyDescent="0.2">
      <c r="B389" s="238" t="s">
        <v>464</v>
      </c>
      <c r="C389" s="235"/>
      <c r="D389" s="239" t="s">
        <v>465</v>
      </c>
      <c r="E389" s="240"/>
      <c r="F389" s="18">
        <v>188425</v>
      </c>
      <c r="G389" s="18">
        <v>166425</v>
      </c>
      <c r="H389" s="18">
        <v>0</v>
      </c>
      <c r="I389" s="18">
        <v>0</v>
      </c>
      <c r="J389" s="1">
        <v>61.4</v>
      </c>
      <c r="K389" s="2">
        <v>30</v>
      </c>
      <c r="L389" s="15">
        <v>10</v>
      </c>
      <c r="M389" s="15">
        <v>10</v>
      </c>
      <c r="N389" s="241">
        <v>0</v>
      </c>
      <c r="O389" s="240"/>
      <c r="P389" s="5">
        <v>0</v>
      </c>
    </row>
    <row r="390" spans="1:16" x14ac:dyDescent="0.2">
      <c r="B390" s="242" t="s">
        <v>466</v>
      </c>
      <c r="C390" s="243"/>
      <c r="D390" s="243"/>
      <c r="E390" s="243"/>
      <c r="F390" s="35">
        <f>F389</f>
        <v>188425</v>
      </c>
      <c r="G390" s="35">
        <f t="shared" ref="G390:I390" si="98">G389</f>
        <v>166425</v>
      </c>
      <c r="H390" s="35">
        <f t="shared" si="98"/>
        <v>0</v>
      </c>
      <c r="I390" s="197">
        <f t="shared" si="98"/>
        <v>0</v>
      </c>
      <c r="J390" s="3" t="s">
        <v>14</v>
      </c>
      <c r="K390" s="12" t="s">
        <v>14</v>
      </c>
      <c r="L390" s="12" t="s">
        <v>14</v>
      </c>
      <c r="M390" s="12" t="s">
        <v>14</v>
      </c>
      <c r="N390" s="244" t="s">
        <v>14</v>
      </c>
      <c r="O390" s="245"/>
      <c r="P390" s="6" t="s">
        <v>14</v>
      </c>
    </row>
    <row r="391" spans="1:16" x14ac:dyDescent="0.2">
      <c r="B391" s="233" t="s">
        <v>467</v>
      </c>
      <c r="C391" s="234"/>
      <c r="D391" s="234"/>
      <c r="E391" s="234"/>
      <c r="F391" s="234"/>
      <c r="G391" s="234"/>
      <c r="H391" s="235"/>
      <c r="I391" s="235"/>
      <c r="J391" s="234"/>
      <c r="K391" s="234"/>
      <c r="L391" s="234"/>
      <c r="M391" s="234"/>
      <c r="N391" s="234"/>
      <c r="O391" s="234"/>
      <c r="P391" s="236"/>
    </row>
    <row r="392" spans="1:16" x14ac:dyDescent="0.2">
      <c r="B392" s="238" t="s">
        <v>468</v>
      </c>
      <c r="C392" s="235"/>
      <c r="D392" s="239" t="s">
        <v>469</v>
      </c>
      <c r="E392" s="240"/>
      <c r="F392" s="18">
        <v>165200</v>
      </c>
      <c r="G392" s="18">
        <v>113000</v>
      </c>
      <c r="H392" s="18">
        <v>113000</v>
      </c>
      <c r="I392" s="18">
        <v>113000</v>
      </c>
      <c r="J392" s="1">
        <v>75.3</v>
      </c>
      <c r="K392" s="2">
        <v>50</v>
      </c>
      <c r="L392" s="15">
        <v>10</v>
      </c>
      <c r="M392" s="15">
        <v>10</v>
      </c>
      <c r="N392" s="241">
        <v>0</v>
      </c>
      <c r="O392" s="240"/>
      <c r="P392" s="5">
        <v>0</v>
      </c>
    </row>
    <row r="393" spans="1:16" x14ac:dyDescent="0.2">
      <c r="B393" s="238" t="s">
        <v>470</v>
      </c>
      <c r="C393" s="235"/>
      <c r="D393" s="239" t="s">
        <v>471</v>
      </c>
      <c r="E393" s="240"/>
      <c r="F393" s="18">
        <v>44280</v>
      </c>
      <c r="G393" s="18">
        <v>39000</v>
      </c>
      <c r="H393" s="18">
        <v>39000</v>
      </c>
      <c r="I393" s="18">
        <v>39000</v>
      </c>
      <c r="J393" s="1">
        <v>72.7</v>
      </c>
      <c r="K393" s="2">
        <v>50</v>
      </c>
      <c r="L393" s="15">
        <v>10</v>
      </c>
      <c r="M393" s="15">
        <v>10</v>
      </c>
      <c r="N393" s="241">
        <v>0</v>
      </c>
      <c r="O393" s="240"/>
      <c r="P393" s="5">
        <v>0</v>
      </c>
    </row>
    <row r="394" spans="1:16" x14ac:dyDescent="0.2">
      <c r="B394" s="242" t="s">
        <v>472</v>
      </c>
      <c r="C394" s="243"/>
      <c r="D394" s="243"/>
      <c r="E394" s="243"/>
      <c r="F394" s="35">
        <f>F392+F393</f>
        <v>209480</v>
      </c>
      <c r="G394" s="35">
        <f t="shared" ref="G394:I394" si="99">G392+G393</f>
        <v>152000</v>
      </c>
      <c r="H394" s="35">
        <f t="shared" si="99"/>
        <v>152000</v>
      </c>
      <c r="I394" s="197">
        <f t="shared" si="99"/>
        <v>152000</v>
      </c>
      <c r="J394" s="3" t="s">
        <v>14</v>
      </c>
      <c r="K394" s="12" t="s">
        <v>14</v>
      </c>
      <c r="L394" s="12" t="s">
        <v>14</v>
      </c>
      <c r="M394" s="12" t="s">
        <v>14</v>
      </c>
      <c r="N394" s="244" t="s">
        <v>14</v>
      </c>
      <c r="O394" s="245"/>
      <c r="P394" s="6" t="s">
        <v>14</v>
      </c>
    </row>
    <row r="395" spans="1:16" x14ac:dyDescent="0.2">
      <c r="B395" s="233" t="s">
        <v>473</v>
      </c>
      <c r="C395" s="234"/>
      <c r="D395" s="234"/>
      <c r="E395" s="234"/>
      <c r="F395" s="234"/>
      <c r="G395" s="234"/>
      <c r="H395" s="235"/>
      <c r="I395" s="235"/>
      <c r="J395" s="234"/>
      <c r="K395" s="234"/>
      <c r="L395" s="234"/>
      <c r="M395" s="234"/>
      <c r="N395" s="234"/>
      <c r="O395" s="234"/>
      <c r="P395" s="236"/>
    </row>
    <row r="396" spans="1:16" x14ac:dyDescent="0.2">
      <c r="B396" s="238" t="s">
        <v>474</v>
      </c>
      <c r="C396" s="235"/>
      <c r="D396" s="239" t="s">
        <v>475</v>
      </c>
      <c r="E396" s="240"/>
      <c r="F396" s="18">
        <v>380000</v>
      </c>
      <c r="G396" s="18">
        <v>338000</v>
      </c>
      <c r="H396" s="18">
        <v>338000</v>
      </c>
      <c r="I396" s="18">
        <v>338000</v>
      </c>
      <c r="J396" s="1">
        <v>78.599999999999994</v>
      </c>
      <c r="K396" s="2">
        <v>55</v>
      </c>
      <c r="L396" s="15">
        <v>10</v>
      </c>
      <c r="M396" s="15">
        <v>10</v>
      </c>
      <c r="N396" s="241">
        <v>0</v>
      </c>
      <c r="O396" s="240"/>
      <c r="P396" s="5">
        <v>0</v>
      </c>
    </row>
    <row r="397" spans="1:16" x14ac:dyDescent="0.2">
      <c r="B397" s="238" t="s">
        <v>476</v>
      </c>
      <c r="C397" s="235"/>
      <c r="D397" s="239" t="s">
        <v>477</v>
      </c>
      <c r="E397" s="240"/>
      <c r="F397" s="18">
        <v>41370</v>
      </c>
      <c r="G397" s="18">
        <v>36000</v>
      </c>
      <c r="H397" s="18">
        <v>36000</v>
      </c>
      <c r="I397" s="18">
        <v>36000</v>
      </c>
      <c r="J397" s="1">
        <v>66.400000000000006</v>
      </c>
      <c r="K397" s="2">
        <v>45</v>
      </c>
      <c r="L397" s="15">
        <v>10</v>
      </c>
      <c r="M397" s="15">
        <v>10</v>
      </c>
      <c r="N397" s="241">
        <v>0</v>
      </c>
      <c r="O397" s="240"/>
      <c r="P397" s="5">
        <v>0</v>
      </c>
    </row>
    <row r="398" spans="1:16" x14ac:dyDescent="0.2">
      <c r="B398" s="238" t="s">
        <v>478</v>
      </c>
      <c r="C398" s="235"/>
      <c r="D398" s="239" t="s">
        <v>479</v>
      </c>
      <c r="E398" s="240"/>
      <c r="F398" s="18">
        <v>52300</v>
      </c>
      <c r="G398" s="18">
        <v>45000</v>
      </c>
      <c r="H398" s="18">
        <v>45000</v>
      </c>
      <c r="I398" s="18">
        <v>45000</v>
      </c>
      <c r="J398" s="1">
        <v>66.7</v>
      </c>
      <c r="K398" s="2">
        <v>40</v>
      </c>
      <c r="L398" s="15">
        <v>10</v>
      </c>
      <c r="M398" s="15">
        <v>10</v>
      </c>
      <c r="N398" s="241">
        <v>0</v>
      </c>
      <c r="O398" s="240"/>
      <c r="P398" s="5">
        <v>0</v>
      </c>
    </row>
    <row r="399" spans="1:16" x14ac:dyDescent="0.2">
      <c r="B399" s="238" t="s">
        <v>480</v>
      </c>
      <c r="C399" s="235"/>
      <c r="D399" s="239" t="s">
        <v>481</v>
      </c>
      <c r="E399" s="240"/>
      <c r="F399" s="18">
        <v>100000</v>
      </c>
      <c r="G399" s="18">
        <v>70000</v>
      </c>
      <c r="H399" s="18">
        <v>70000</v>
      </c>
      <c r="I399" s="18">
        <v>70000</v>
      </c>
      <c r="J399" s="1">
        <v>69.400000000000006</v>
      </c>
      <c r="K399" s="2">
        <v>45</v>
      </c>
      <c r="L399" s="15">
        <v>10</v>
      </c>
      <c r="M399" s="15">
        <v>10</v>
      </c>
      <c r="N399" s="241">
        <v>0</v>
      </c>
      <c r="O399" s="240"/>
      <c r="P399" s="5">
        <v>0</v>
      </c>
    </row>
    <row r="400" spans="1:16" x14ac:dyDescent="0.2">
      <c r="B400" s="238" t="s">
        <v>482</v>
      </c>
      <c r="C400" s="235"/>
      <c r="D400" s="239" t="s">
        <v>483</v>
      </c>
      <c r="E400" s="240"/>
      <c r="F400" s="18">
        <v>59700</v>
      </c>
      <c r="G400" s="18">
        <v>41000</v>
      </c>
      <c r="H400" s="18">
        <v>41000</v>
      </c>
      <c r="I400" s="18">
        <v>41000</v>
      </c>
      <c r="J400" s="1">
        <v>78.3</v>
      </c>
      <c r="K400" s="2">
        <v>45</v>
      </c>
      <c r="L400" s="15">
        <v>10</v>
      </c>
      <c r="M400" s="15">
        <v>10</v>
      </c>
      <c r="N400" s="241">
        <v>0</v>
      </c>
      <c r="O400" s="240"/>
      <c r="P400" s="5">
        <v>0</v>
      </c>
    </row>
    <row r="401" spans="1:16" x14ac:dyDescent="0.2">
      <c r="B401" s="242" t="s">
        <v>484</v>
      </c>
      <c r="C401" s="243"/>
      <c r="D401" s="243"/>
      <c r="E401" s="243"/>
      <c r="F401" s="35">
        <f>F396+F397+F398+F399+F400</f>
        <v>633370</v>
      </c>
      <c r="G401" s="35">
        <f t="shared" ref="G401:I401" si="100">G396+G397+G398+G399+G400</f>
        <v>530000</v>
      </c>
      <c r="H401" s="35">
        <f t="shared" si="100"/>
        <v>530000</v>
      </c>
      <c r="I401" s="197">
        <f t="shared" si="100"/>
        <v>530000</v>
      </c>
      <c r="J401" s="3" t="s">
        <v>14</v>
      </c>
      <c r="K401" s="12" t="s">
        <v>14</v>
      </c>
      <c r="L401" s="12" t="s">
        <v>14</v>
      </c>
      <c r="M401" s="12" t="s">
        <v>14</v>
      </c>
      <c r="N401" s="244" t="s">
        <v>14</v>
      </c>
      <c r="O401" s="245"/>
      <c r="P401" s="6" t="s">
        <v>14</v>
      </c>
    </row>
    <row r="402" spans="1:16" x14ac:dyDescent="0.2">
      <c r="B402" s="233" t="s">
        <v>485</v>
      </c>
      <c r="C402" s="234"/>
      <c r="D402" s="234"/>
      <c r="E402" s="234"/>
      <c r="F402" s="234"/>
      <c r="G402" s="234"/>
      <c r="H402" s="235"/>
      <c r="I402" s="235"/>
      <c r="J402" s="234"/>
      <c r="K402" s="234"/>
      <c r="L402" s="234"/>
      <c r="M402" s="234"/>
      <c r="N402" s="234"/>
      <c r="O402" s="234"/>
      <c r="P402" s="236"/>
    </row>
    <row r="403" spans="1:16" s="11" customFormat="1" ht="11.25" customHeight="1" x14ac:dyDescent="0.25">
      <c r="A403" s="138"/>
      <c r="B403" s="229" t="s">
        <v>696</v>
      </c>
      <c r="C403" s="227"/>
      <c r="D403" s="227" t="s">
        <v>697</v>
      </c>
      <c r="E403" s="227"/>
      <c r="F403" s="94"/>
      <c r="G403" s="94"/>
      <c r="H403" s="94"/>
      <c r="I403" s="108">
        <v>239333</v>
      </c>
      <c r="J403" s="140"/>
      <c r="K403" s="140"/>
      <c r="L403" s="140"/>
      <c r="M403" s="140"/>
      <c r="N403" s="228"/>
      <c r="O403" s="228"/>
      <c r="P403" s="141"/>
    </row>
    <row r="404" spans="1:16" x14ac:dyDescent="0.2">
      <c r="B404" s="238" t="s">
        <v>486</v>
      </c>
      <c r="C404" s="235"/>
      <c r="D404" s="239" t="s">
        <v>487</v>
      </c>
      <c r="E404" s="240"/>
      <c r="F404" s="22">
        <v>330717</v>
      </c>
      <c r="G404" s="22">
        <v>297000</v>
      </c>
      <c r="H404" s="20">
        <v>0</v>
      </c>
      <c r="I404" s="21">
        <v>0</v>
      </c>
      <c r="J404" s="1">
        <v>0</v>
      </c>
      <c r="K404" s="2">
        <v>0</v>
      </c>
      <c r="L404" s="15">
        <v>20</v>
      </c>
      <c r="M404" s="15">
        <v>10</v>
      </c>
      <c r="N404" s="241">
        <v>0</v>
      </c>
      <c r="O404" s="240"/>
      <c r="P404" s="5">
        <v>0</v>
      </c>
    </row>
    <row r="405" spans="1:16" x14ac:dyDescent="0.2">
      <c r="B405" s="242" t="s">
        <v>488</v>
      </c>
      <c r="C405" s="243"/>
      <c r="D405" s="243"/>
      <c r="E405" s="243"/>
      <c r="F405" s="35">
        <f>F403+F404</f>
        <v>330717</v>
      </c>
      <c r="G405" s="35">
        <f t="shared" ref="G405:I405" si="101">G403+G404</f>
        <v>297000</v>
      </c>
      <c r="H405" s="35">
        <f t="shared" si="101"/>
        <v>0</v>
      </c>
      <c r="I405" s="197">
        <f t="shared" si="101"/>
        <v>239333</v>
      </c>
      <c r="J405" s="3" t="s">
        <v>14</v>
      </c>
      <c r="K405" s="12" t="s">
        <v>14</v>
      </c>
      <c r="L405" s="12" t="s">
        <v>14</v>
      </c>
      <c r="M405" s="12" t="s">
        <v>14</v>
      </c>
      <c r="N405" s="244" t="s">
        <v>14</v>
      </c>
      <c r="O405" s="245"/>
      <c r="P405" s="6" t="s">
        <v>14</v>
      </c>
    </row>
    <row r="406" spans="1:16" x14ac:dyDescent="0.2">
      <c r="B406" s="233" t="s">
        <v>489</v>
      </c>
      <c r="C406" s="234"/>
      <c r="D406" s="234"/>
      <c r="E406" s="234"/>
      <c r="F406" s="234"/>
      <c r="G406" s="234"/>
      <c r="H406" s="235"/>
      <c r="I406" s="235"/>
      <c r="J406" s="234"/>
      <c r="K406" s="234"/>
      <c r="L406" s="234"/>
      <c r="M406" s="234"/>
      <c r="N406" s="234"/>
      <c r="O406" s="234"/>
      <c r="P406" s="236"/>
    </row>
    <row r="407" spans="1:16" x14ac:dyDescent="0.2">
      <c r="B407" s="238" t="s">
        <v>490</v>
      </c>
      <c r="C407" s="235"/>
      <c r="D407" s="239" t="s">
        <v>491</v>
      </c>
      <c r="E407" s="240"/>
      <c r="F407" s="18">
        <v>233000</v>
      </c>
      <c r="G407" s="18">
        <v>120000</v>
      </c>
      <c r="H407" s="18">
        <v>120000</v>
      </c>
      <c r="I407" s="18">
        <v>120000</v>
      </c>
      <c r="J407" s="1">
        <v>71.2</v>
      </c>
      <c r="K407" s="2">
        <v>55</v>
      </c>
      <c r="L407" s="15">
        <v>10</v>
      </c>
      <c r="M407" s="15">
        <v>10</v>
      </c>
      <c r="N407" s="241">
        <v>0</v>
      </c>
      <c r="O407" s="240"/>
      <c r="P407" s="5">
        <v>0</v>
      </c>
    </row>
    <row r="408" spans="1:16" x14ac:dyDescent="0.2">
      <c r="B408" s="242" t="s">
        <v>492</v>
      </c>
      <c r="C408" s="243"/>
      <c r="D408" s="243"/>
      <c r="E408" s="243"/>
      <c r="F408" s="35">
        <f>F407</f>
        <v>233000</v>
      </c>
      <c r="G408" s="35">
        <f t="shared" ref="G408:I408" si="102">G407</f>
        <v>120000</v>
      </c>
      <c r="H408" s="35">
        <f t="shared" si="102"/>
        <v>120000</v>
      </c>
      <c r="I408" s="197">
        <f t="shared" si="102"/>
        <v>120000</v>
      </c>
      <c r="J408" s="3" t="s">
        <v>14</v>
      </c>
      <c r="K408" s="12" t="s">
        <v>14</v>
      </c>
      <c r="L408" s="12" t="s">
        <v>14</v>
      </c>
      <c r="M408" s="12" t="s">
        <v>14</v>
      </c>
      <c r="N408" s="244" t="s">
        <v>14</v>
      </c>
      <c r="O408" s="245"/>
      <c r="P408" s="6" t="s">
        <v>14</v>
      </c>
    </row>
    <row r="409" spans="1:16" x14ac:dyDescent="0.2">
      <c r="B409" s="233" t="s">
        <v>493</v>
      </c>
      <c r="C409" s="234"/>
      <c r="D409" s="234"/>
      <c r="E409" s="234"/>
      <c r="F409" s="234"/>
      <c r="G409" s="234"/>
      <c r="H409" s="235"/>
      <c r="I409" s="235"/>
      <c r="J409" s="234"/>
      <c r="K409" s="234"/>
      <c r="L409" s="234"/>
      <c r="M409" s="234"/>
      <c r="N409" s="234"/>
      <c r="O409" s="234"/>
      <c r="P409" s="236"/>
    </row>
    <row r="410" spans="1:16" x14ac:dyDescent="0.2">
      <c r="B410" s="238" t="s">
        <v>494</v>
      </c>
      <c r="C410" s="235"/>
      <c r="D410" s="239" t="s">
        <v>495</v>
      </c>
      <c r="E410" s="240"/>
      <c r="F410" s="18">
        <v>9501000</v>
      </c>
      <c r="G410" s="18">
        <v>7054000</v>
      </c>
      <c r="H410" s="217">
        <v>3563000</v>
      </c>
      <c r="I410" s="218">
        <v>617000</v>
      </c>
      <c r="J410" s="1">
        <v>86.5</v>
      </c>
      <c r="K410" s="2">
        <v>65</v>
      </c>
      <c r="L410" s="15">
        <v>10</v>
      </c>
      <c r="M410" s="15">
        <v>10</v>
      </c>
      <c r="N410" s="241">
        <v>0</v>
      </c>
      <c r="O410" s="240"/>
      <c r="P410" s="5">
        <v>0</v>
      </c>
    </row>
    <row r="411" spans="1:16" x14ac:dyDescent="0.2">
      <c r="B411" s="238" t="s">
        <v>496</v>
      </c>
      <c r="C411" s="235"/>
      <c r="D411" s="239" t="s">
        <v>497</v>
      </c>
      <c r="E411" s="240"/>
      <c r="F411" s="18">
        <v>113000</v>
      </c>
      <c r="G411" s="18">
        <v>78000</v>
      </c>
      <c r="H411" s="19">
        <v>78000</v>
      </c>
      <c r="I411" s="19">
        <v>78000</v>
      </c>
      <c r="J411" s="1">
        <v>84.6</v>
      </c>
      <c r="K411" s="2">
        <v>55</v>
      </c>
      <c r="L411" s="15">
        <v>10</v>
      </c>
      <c r="M411" s="15">
        <v>10</v>
      </c>
      <c r="N411" s="241">
        <v>0</v>
      </c>
      <c r="O411" s="240"/>
      <c r="P411" s="5">
        <v>0</v>
      </c>
    </row>
    <row r="412" spans="1:16" x14ac:dyDescent="0.2">
      <c r="B412" s="242" t="s">
        <v>498</v>
      </c>
      <c r="C412" s="243"/>
      <c r="D412" s="243"/>
      <c r="E412" s="243"/>
      <c r="F412" s="35">
        <f>F410+F411</f>
        <v>9614000</v>
      </c>
      <c r="G412" s="35">
        <f t="shared" ref="G412:I412" si="103">G410+G411</f>
        <v>7132000</v>
      </c>
      <c r="H412" s="35">
        <f t="shared" si="103"/>
        <v>3641000</v>
      </c>
      <c r="I412" s="197">
        <f t="shared" si="103"/>
        <v>695000</v>
      </c>
      <c r="J412" s="3" t="s">
        <v>14</v>
      </c>
      <c r="K412" s="12" t="s">
        <v>14</v>
      </c>
      <c r="L412" s="12" t="s">
        <v>14</v>
      </c>
      <c r="M412" s="12" t="s">
        <v>14</v>
      </c>
      <c r="N412" s="244" t="s">
        <v>14</v>
      </c>
      <c r="O412" s="245"/>
      <c r="P412" s="6" t="s">
        <v>14</v>
      </c>
    </row>
    <row r="413" spans="1:16" x14ac:dyDescent="0.2">
      <c r="B413" s="233" t="s">
        <v>499</v>
      </c>
      <c r="C413" s="234"/>
      <c r="D413" s="234"/>
      <c r="E413" s="234"/>
      <c r="F413" s="234"/>
      <c r="G413" s="234"/>
      <c r="H413" s="235"/>
      <c r="I413" s="235"/>
      <c r="J413" s="234"/>
      <c r="K413" s="234"/>
      <c r="L413" s="234"/>
      <c r="M413" s="234"/>
      <c r="N413" s="234"/>
      <c r="O413" s="234"/>
      <c r="P413" s="236"/>
    </row>
    <row r="414" spans="1:16" x14ac:dyDescent="0.2">
      <c r="B414" s="238" t="s">
        <v>500</v>
      </c>
      <c r="C414" s="235"/>
      <c r="D414" s="239" t="s">
        <v>501</v>
      </c>
      <c r="E414" s="240"/>
      <c r="F414" s="18">
        <v>70500</v>
      </c>
      <c r="G414" s="18">
        <v>48000</v>
      </c>
      <c r="H414" s="18">
        <v>48000</v>
      </c>
      <c r="I414" s="18">
        <v>48000</v>
      </c>
      <c r="J414" s="1">
        <v>75.400000000000006</v>
      </c>
      <c r="K414" s="2">
        <v>60</v>
      </c>
      <c r="L414" s="15">
        <v>10</v>
      </c>
      <c r="M414" s="15">
        <v>10</v>
      </c>
      <c r="N414" s="241">
        <v>0</v>
      </c>
      <c r="O414" s="240"/>
      <c r="P414" s="5">
        <v>0</v>
      </c>
    </row>
    <row r="415" spans="1:16" x14ac:dyDescent="0.2">
      <c r="B415" s="238" t="s">
        <v>502</v>
      </c>
      <c r="C415" s="235"/>
      <c r="D415" s="239" t="s">
        <v>503</v>
      </c>
      <c r="E415" s="240"/>
      <c r="F415" s="18">
        <v>184000</v>
      </c>
      <c r="G415" s="18">
        <v>127500</v>
      </c>
      <c r="H415" s="18">
        <v>127500</v>
      </c>
      <c r="I415" s="18">
        <v>127500</v>
      </c>
      <c r="J415" s="1">
        <v>80</v>
      </c>
      <c r="K415" s="2">
        <v>70</v>
      </c>
      <c r="L415" s="15">
        <v>10</v>
      </c>
      <c r="M415" s="15">
        <v>10</v>
      </c>
      <c r="N415" s="241">
        <v>0</v>
      </c>
      <c r="O415" s="240"/>
      <c r="P415" s="5">
        <v>0</v>
      </c>
    </row>
    <row r="416" spans="1:16" x14ac:dyDescent="0.2">
      <c r="B416" s="242" t="s">
        <v>504</v>
      </c>
      <c r="C416" s="243"/>
      <c r="D416" s="243"/>
      <c r="E416" s="243"/>
      <c r="F416" s="35">
        <f>F414+F415</f>
        <v>254500</v>
      </c>
      <c r="G416" s="35">
        <f t="shared" ref="G416:I416" si="104">G414+G415</f>
        <v>175500</v>
      </c>
      <c r="H416" s="35">
        <f t="shared" si="104"/>
        <v>175500</v>
      </c>
      <c r="I416" s="197">
        <f t="shared" si="104"/>
        <v>175500</v>
      </c>
      <c r="J416" s="3" t="s">
        <v>14</v>
      </c>
      <c r="K416" s="12" t="s">
        <v>14</v>
      </c>
      <c r="L416" s="12" t="s">
        <v>14</v>
      </c>
      <c r="M416" s="12" t="s">
        <v>14</v>
      </c>
      <c r="N416" s="244" t="s">
        <v>14</v>
      </c>
      <c r="O416" s="245"/>
      <c r="P416" s="6" t="s">
        <v>14</v>
      </c>
    </row>
    <row r="417" spans="1:16" s="11" customFormat="1" ht="17.100000000000001" customHeight="1" x14ac:dyDescent="0.25">
      <c r="A417" s="138"/>
      <c r="B417" s="284" t="s">
        <v>698</v>
      </c>
      <c r="C417" s="285"/>
      <c r="D417" s="285"/>
      <c r="E417" s="285"/>
      <c r="F417" s="285"/>
      <c r="G417" s="285"/>
      <c r="H417" s="285"/>
      <c r="I417" s="285"/>
      <c r="J417" s="285"/>
      <c r="K417" s="285"/>
      <c r="L417" s="285"/>
      <c r="M417" s="285"/>
      <c r="N417" s="285"/>
      <c r="O417" s="285"/>
      <c r="P417" s="286"/>
    </row>
    <row r="418" spans="1:16" s="11" customFormat="1" ht="11.25" customHeight="1" x14ac:dyDescent="0.25">
      <c r="A418" s="138"/>
      <c r="B418" s="229" t="s">
        <v>699</v>
      </c>
      <c r="C418" s="227"/>
      <c r="D418" s="227" t="s">
        <v>700</v>
      </c>
      <c r="E418" s="227"/>
      <c r="F418" s="94"/>
      <c r="G418" s="94"/>
      <c r="H418" s="94"/>
      <c r="I418" s="108">
        <v>480000</v>
      </c>
      <c r="J418" s="140"/>
      <c r="K418" s="140"/>
      <c r="L418" s="140"/>
      <c r="M418" s="140"/>
      <c r="N418" s="228"/>
      <c r="O418" s="228"/>
      <c r="P418" s="141"/>
    </row>
    <row r="419" spans="1:16" s="11" customFormat="1" ht="11.25" customHeight="1" x14ac:dyDescent="0.25">
      <c r="A419" s="138"/>
      <c r="B419" s="287" t="s">
        <v>701</v>
      </c>
      <c r="C419" s="288"/>
      <c r="D419" s="288"/>
      <c r="E419" s="288"/>
      <c r="F419" s="133">
        <f>F418</f>
        <v>0</v>
      </c>
      <c r="G419" s="133">
        <f>G418</f>
        <v>0</v>
      </c>
      <c r="H419" s="133">
        <f>H418</f>
        <v>0</v>
      </c>
      <c r="I419" s="193">
        <f>I418</f>
        <v>480000</v>
      </c>
      <c r="J419" s="289"/>
      <c r="K419" s="290"/>
      <c r="L419" s="290"/>
      <c r="M419" s="290"/>
      <c r="N419" s="290"/>
      <c r="O419" s="290"/>
      <c r="P419" s="291"/>
    </row>
    <row r="420" spans="1:16" x14ac:dyDescent="0.2">
      <c r="B420" s="233" t="s">
        <v>505</v>
      </c>
      <c r="C420" s="234"/>
      <c r="D420" s="234"/>
      <c r="E420" s="234"/>
      <c r="F420" s="234"/>
      <c r="G420" s="234"/>
      <c r="H420" s="235"/>
      <c r="I420" s="235"/>
      <c r="J420" s="234"/>
      <c r="K420" s="234"/>
      <c r="L420" s="234"/>
      <c r="M420" s="234"/>
      <c r="N420" s="234"/>
      <c r="O420" s="234"/>
      <c r="P420" s="236"/>
    </row>
    <row r="421" spans="1:16" x14ac:dyDescent="0.2">
      <c r="B421" s="238" t="s">
        <v>506</v>
      </c>
      <c r="C421" s="235"/>
      <c r="D421" s="239" t="s">
        <v>507</v>
      </c>
      <c r="E421" s="240"/>
      <c r="F421" s="18">
        <v>370000</v>
      </c>
      <c r="G421" s="18">
        <v>333000</v>
      </c>
      <c r="H421" s="19">
        <v>0</v>
      </c>
      <c r="I421" s="19">
        <v>0</v>
      </c>
      <c r="J421" s="1">
        <v>80.400000000000006</v>
      </c>
      <c r="K421" s="2">
        <v>35</v>
      </c>
      <c r="L421" s="15">
        <v>10</v>
      </c>
      <c r="M421" s="15">
        <v>10</v>
      </c>
      <c r="N421" s="241">
        <v>0</v>
      </c>
      <c r="O421" s="240"/>
      <c r="P421" s="5">
        <v>0</v>
      </c>
    </row>
    <row r="422" spans="1:16" x14ac:dyDescent="0.2">
      <c r="B422" s="238" t="s">
        <v>508</v>
      </c>
      <c r="C422" s="235"/>
      <c r="D422" s="239" t="s">
        <v>509</v>
      </c>
      <c r="E422" s="240"/>
      <c r="F422" s="22">
        <v>611000</v>
      </c>
      <c r="G422" s="22">
        <v>549900</v>
      </c>
      <c r="H422" s="22">
        <v>549900</v>
      </c>
      <c r="I422" s="22">
        <v>549900</v>
      </c>
      <c r="J422" s="1">
        <v>87.3</v>
      </c>
      <c r="K422" s="2">
        <v>80</v>
      </c>
      <c r="L422" s="15">
        <v>10</v>
      </c>
      <c r="M422" s="15">
        <v>10</v>
      </c>
      <c r="N422" s="241">
        <v>0</v>
      </c>
      <c r="O422" s="240"/>
      <c r="P422" s="5">
        <v>0</v>
      </c>
    </row>
    <row r="423" spans="1:16" x14ac:dyDescent="0.2">
      <c r="B423" s="238" t="s">
        <v>510</v>
      </c>
      <c r="C423" s="235"/>
      <c r="D423" s="239" t="s">
        <v>511</v>
      </c>
      <c r="E423" s="240"/>
      <c r="F423" s="18">
        <v>101000</v>
      </c>
      <c r="G423" s="18">
        <v>70700</v>
      </c>
      <c r="H423" s="19">
        <v>56300</v>
      </c>
      <c r="I423" s="19">
        <v>56300</v>
      </c>
      <c r="J423" s="1">
        <v>77.900000000000006</v>
      </c>
      <c r="K423" s="2">
        <v>50</v>
      </c>
      <c r="L423" s="15">
        <v>10</v>
      </c>
      <c r="M423" s="15">
        <v>10</v>
      </c>
      <c r="N423" s="241">
        <v>0</v>
      </c>
      <c r="O423" s="240"/>
      <c r="P423" s="5">
        <v>0</v>
      </c>
    </row>
    <row r="424" spans="1:16" x14ac:dyDescent="0.2">
      <c r="B424" s="242" t="s">
        <v>512</v>
      </c>
      <c r="C424" s="243"/>
      <c r="D424" s="243"/>
      <c r="E424" s="243"/>
      <c r="F424" s="35">
        <f>F421+F422+F423</f>
        <v>1082000</v>
      </c>
      <c r="G424" s="35">
        <f t="shared" ref="G424:I424" si="105">G421+G422+G423</f>
        <v>953600</v>
      </c>
      <c r="H424" s="35">
        <f t="shared" si="105"/>
        <v>606200</v>
      </c>
      <c r="I424" s="197">
        <f t="shared" si="105"/>
        <v>606200</v>
      </c>
      <c r="J424" s="3" t="s">
        <v>14</v>
      </c>
      <c r="K424" s="12" t="s">
        <v>14</v>
      </c>
      <c r="L424" s="12" t="s">
        <v>14</v>
      </c>
      <c r="M424" s="12" t="s">
        <v>14</v>
      </c>
      <c r="N424" s="244" t="s">
        <v>14</v>
      </c>
      <c r="O424" s="245"/>
      <c r="P424" s="6" t="s">
        <v>14</v>
      </c>
    </row>
    <row r="425" spans="1:16" x14ac:dyDescent="0.2">
      <c r="B425" s="233" t="s">
        <v>513</v>
      </c>
      <c r="C425" s="234"/>
      <c r="D425" s="234"/>
      <c r="E425" s="234"/>
      <c r="F425" s="234"/>
      <c r="G425" s="234"/>
      <c r="H425" s="235"/>
      <c r="I425" s="235"/>
      <c r="J425" s="234"/>
      <c r="K425" s="234"/>
      <c r="L425" s="234"/>
      <c r="M425" s="234"/>
      <c r="N425" s="234"/>
      <c r="O425" s="234"/>
      <c r="P425" s="236"/>
    </row>
    <row r="426" spans="1:16" x14ac:dyDescent="0.2">
      <c r="B426" s="238" t="s">
        <v>514</v>
      </c>
      <c r="C426" s="235"/>
      <c r="D426" s="239" t="s">
        <v>515</v>
      </c>
      <c r="E426" s="240"/>
      <c r="F426" s="18">
        <v>115000</v>
      </c>
      <c r="G426" s="18">
        <v>80000</v>
      </c>
      <c r="H426" s="18">
        <v>80000</v>
      </c>
      <c r="I426" s="18">
        <v>80000</v>
      </c>
      <c r="J426" s="1">
        <v>85.1</v>
      </c>
      <c r="K426" s="2">
        <v>55</v>
      </c>
      <c r="L426" s="15">
        <v>10</v>
      </c>
      <c r="M426" s="15">
        <v>10</v>
      </c>
      <c r="N426" s="241">
        <v>0</v>
      </c>
      <c r="O426" s="240"/>
      <c r="P426" s="5">
        <v>0</v>
      </c>
    </row>
    <row r="427" spans="1:16" x14ac:dyDescent="0.2">
      <c r="B427" s="242" t="s">
        <v>516</v>
      </c>
      <c r="C427" s="243"/>
      <c r="D427" s="243"/>
      <c r="E427" s="243"/>
      <c r="F427" s="35">
        <f>F426</f>
        <v>115000</v>
      </c>
      <c r="G427" s="35">
        <f t="shared" ref="G427:I427" si="106">G426</f>
        <v>80000</v>
      </c>
      <c r="H427" s="35">
        <f t="shared" si="106"/>
        <v>80000</v>
      </c>
      <c r="I427" s="197">
        <f t="shared" si="106"/>
        <v>80000</v>
      </c>
      <c r="J427" s="3" t="s">
        <v>14</v>
      </c>
      <c r="K427" s="12" t="s">
        <v>14</v>
      </c>
      <c r="L427" s="12" t="s">
        <v>14</v>
      </c>
      <c r="M427" s="12" t="s">
        <v>14</v>
      </c>
      <c r="N427" s="244" t="s">
        <v>14</v>
      </c>
      <c r="O427" s="245"/>
      <c r="P427" s="6" t="s">
        <v>14</v>
      </c>
    </row>
    <row r="428" spans="1:16" x14ac:dyDescent="0.2">
      <c r="B428" s="233" t="s">
        <v>517</v>
      </c>
      <c r="C428" s="234"/>
      <c r="D428" s="234"/>
      <c r="E428" s="234"/>
      <c r="F428" s="234"/>
      <c r="G428" s="234"/>
      <c r="H428" s="235"/>
      <c r="I428" s="235"/>
      <c r="J428" s="234"/>
      <c r="K428" s="234"/>
      <c r="L428" s="234"/>
      <c r="M428" s="234"/>
      <c r="N428" s="234"/>
      <c r="O428" s="234"/>
      <c r="P428" s="236"/>
    </row>
    <row r="429" spans="1:16" x14ac:dyDescent="0.2">
      <c r="B429" s="238" t="s">
        <v>518</v>
      </c>
      <c r="C429" s="235"/>
      <c r="D429" s="239" t="s">
        <v>519</v>
      </c>
      <c r="E429" s="240"/>
      <c r="F429" s="18">
        <v>101800</v>
      </c>
      <c r="G429" s="18">
        <v>71260</v>
      </c>
      <c r="H429" s="18">
        <v>71260</v>
      </c>
      <c r="I429" s="18">
        <v>71260</v>
      </c>
      <c r="J429" s="1">
        <v>62.3</v>
      </c>
      <c r="K429" s="2">
        <v>45</v>
      </c>
      <c r="L429" s="15">
        <v>10</v>
      </c>
      <c r="M429" s="15">
        <v>10</v>
      </c>
      <c r="N429" s="241">
        <v>0</v>
      </c>
      <c r="O429" s="240"/>
      <c r="P429" s="5">
        <v>0</v>
      </c>
    </row>
    <row r="430" spans="1:16" x14ac:dyDescent="0.2">
      <c r="B430" s="238" t="s">
        <v>520</v>
      </c>
      <c r="C430" s="235"/>
      <c r="D430" s="239" t="s">
        <v>521</v>
      </c>
      <c r="E430" s="240"/>
      <c r="F430" s="18">
        <v>51000</v>
      </c>
      <c r="G430" s="18">
        <v>35700</v>
      </c>
      <c r="H430" s="18">
        <v>35700</v>
      </c>
      <c r="I430" s="18">
        <v>35700</v>
      </c>
      <c r="J430" s="1">
        <v>54.7</v>
      </c>
      <c r="K430" s="2">
        <v>40</v>
      </c>
      <c r="L430" s="15">
        <v>10</v>
      </c>
      <c r="M430" s="15">
        <v>10</v>
      </c>
      <c r="N430" s="241">
        <v>0</v>
      </c>
      <c r="O430" s="240"/>
      <c r="P430" s="5">
        <v>0</v>
      </c>
    </row>
    <row r="431" spans="1:16" x14ac:dyDescent="0.2">
      <c r="B431" s="242" t="s">
        <v>522</v>
      </c>
      <c r="C431" s="243"/>
      <c r="D431" s="243"/>
      <c r="E431" s="243"/>
      <c r="F431" s="35">
        <f>F429+F430</f>
        <v>152800</v>
      </c>
      <c r="G431" s="35">
        <f t="shared" ref="G431:I431" si="107">G429+G430</f>
        <v>106960</v>
      </c>
      <c r="H431" s="35">
        <f t="shared" si="107"/>
        <v>106960</v>
      </c>
      <c r="I431" s="197">
        <f t="shared" si="107"/>
        <v>106960</v>
      </c>
      <c r="J431" s="3" t="s">
        <v>14</v>
      </c>
      <c r="K431" s="12" t="s">
        <v>14</v>
      </c>
      <c r="L431" s="12" t="s">
        <v>14</v>
      </c>
      <c r="M431" s="12" t="s">
        <v>14</v>
      </c>
      <c r="N431" s="244" t="s">
        <v>14</v>
      </c>
      <c r="O431" s="245"/>
      <c r="P431" s="6" t="s">
        <v>14</v>
      </c>
    </row>
    <row r="432" spans="1:16" x14ac:dyDescent="0.2">
      <c r="B432" s="233" t="s">
        <v>523</v>
      </c>
      <c r="C432" s="234"/>
      <c r="D432" s="234"/>
      <c r="E432" s="234"/>
      <c r="F432" s="234"/>
      <c r="G432" s="234"/>
      <c r="H432" s="235"/>
      <c r="I432" s="235"/>
      <c r="J432" s="234"/>
      <c r="K432" s="234"/>
      <c r="L432" s="234"/>
      <c r="M432" s="234"/>
      <c r="N432" s="234"/>
      <c r="O432" s="234"/>
      <c r="P432" s="236"/>
    </row>
    <row r="433" spans="1:16" s="11" customFormat="1" ht="11.25" customHeight="1" x14ac:dyDescent="0.25">
      <c r="A433" s="138"/>
      <c r="B433" s="229" t="s">
        <v>702</v>
      </c>
      <c r="C433" s="227"/>
      <c r="D433" s="227" t="s">
        <v>703</v>
      </c>
      <c r="E433" s="227"/>
      <c r="F433" s="94"/>
      <c r="G433" s="94"/>
      <c r="H433" s="94"/>
      <c r="I433" s="108">
        <v>981000</v>
      </c>
      <c r="J433" s="140"/>
      <c r="K433" s="140"/>
      <c r="L433" s="140"/>
      <c r="M433" s="140"/>
      <c r="N433" s="228"/>
      <c r="O433" s="228"/>
      <c r="P433" s="141"/>
    </row>
    <row r="434" spans="1:16" x14ac:dyDescent="0.2">
      <c r="B434" s="238" t="s">
        <v>524</v>
      </c>
      <c r="C434" s="235"/>
      <c r="D434" s="239" t="s">
        <v>525</v>
      </c>
      <c r="E434" s="240"/>
      <c r="F434" s="18">
        <v>243000</v>
      </c>
      <c r="G434" s="18">
        <v>92800</v>
      </c>
      <c r="H434" s="18">
        <v>92800</v>
      </c>
      <c r="I434" s="18">
        <v>92800</v>
      </c>
      <c r="J434" s="1">
        <v>82.6</v>
      </c>
      <c r="K434" s="2">
        <v>55</v>
      </c>
      <c r="L434" s="15">
        <v>10</v>
      </c>
      <c r="M434" s="15">
        <v>10</v>
      </c>
      <c r="N434" s="241">
        <v>0</v>
      </c>
      <c r="O434" s="240"/>
      <c r="P434" s="5">
        <v>0</v>
      </c>
    </row>
    <row r="435" spans="1:16" x14ac:dyDescent="0.2">
      <c r="B435" s="242" t="s">
        <v>526</v>
      </c>
      <c r="C435" s="243"/>
      <c r="D435" s="243"/>
      <c r="E435" s="243"/>
      <c r="F435" s="35">
        <f>F433+F434</f>
        <v>243000</v>
      </c>
      <c r="G435" s="35">
        <f t="shared" ref="G435:I435" si="108">G433+G434</f>
        <v>92800</v>
      </c>
      <c r="H435" s="35">
        <f t="shared" si="108"/>
        <v>92800</v>
      </c>
      <c r="I435" s="197">
        <f t="shared" si="108"/>
        <v>1073800</v>
      </c>
      <c r="J435" s="3" t="s">
        <v>14</v>
      </c>
      <c r="K435" s="12" t="s">
        <v>14</v>
      </c>
      <c r="L435" s="12" t="s">
        <v>14</v>
      </c>
      <c r="M435" s="12" t="s">
        <v>14</v>
      </c>
      <c r="N435" s="244" t="s">
        <v>14</v>
      </c>
      <c r="O435" s="245"/>
      <c r="P435" s="6" t="s">
        <v>14</v>
      </c>
    </row>
    <row r="436" spans="1:16" x14ac:dyDescent="0.2">
      <c r="B436" s="233" t="s">
        <v>527</v>
      </c>
      <c r="C436" s="234"/>
      <c r="D436" s="234"/>
      <c r="E436" s="234"/>
      <c r="F436" s="234"/>
      <c r="G436" s="234"/>
      <c r="H436" s="235"/>
      <c r="I436" s="235"/>
      <c r="J436" s="234"/>
      <c r="K436" s="234"/>
      <c r="L436" s="234"/>
      <c r="M436" s="234"/>
      <c r="N436" s="234"/>
      <c r="O436" s="234"/>
      <c r="P436" s="236"/>
    </row>
    <row r="437" spans="1:16" x14ac:dyDescent="0.2">
      <c r="B437" s="238" t="s">
        <v>528</v>
      </c>
      <c r="C437" s="235"/>
      <c r="D437" s="239" t="s">
        <v>529</v>
      </c>
      <c r="E437" s="240"/>
      <c r="F437" s="18">
        <v>175000</v>
      </c>
      <c r="G437" s="18">
        <v>157000</v>
      </c>
      <c r="H437" s="18">
        <v>157000</v>
      </c>
      <c r="I437" s="18">
        <v>157000</v>
      </c>
      <c r="J437" s="1">
        <v>77.599999999999994</v>
      </c>
      <c r="K437" s="2">
        <v>55</v>
      </c>
      <c r="L437" s="15">
        <v>10</v>
      </c>
      <c r="M437" s="15">
        <v>10</v>
      </c>
      <c r="N437" s="241">
        <v>0</v>
      </c>
      <c r="O437" s="240"/>
      <c r="P437" s="5">
        <v>0</v>
      </c>
    </row>
    <row r="438" spans="1:16" x14ac:dyDescent="0.2">
      <c r="B438" s="242" t="s">
        <v>530</v>
      </c>
      <c r="C438" s="243"/>
      <c r="D438" s="243"/>
      <c r="E438" s="243"/>
      <c r="F438" s="35">
        <f>F437</f>
        <v>175000</v>
      </c>
      <c r="G438" s="35">
        <f t="shared" ref="G438:I438" si="109">G437</f>
        <v>157000</v>
      </c>
      <c r="H438" s="35">
        <f t="shared" si="109"/>
        <v>157000</v>
      </c>
      <c r="I438" s="197">
        <f t="shared" si="109"/>
        <v>157000</v>
      </c>
      <c r="J438" s="3" t="s">
        <v>14</v>
      </c>
      <c r="K438" s="12" t="s">
        <v>14</v>
      </c>
      <c r="L438" s="12" t="s">
        <v>14</v>
      </c>
      <c r="M438" s="12" t="s">
        <v>14</v>
      </c>
      <c r="N438" s="244" t="s">
        <v>14</v>
      </c>
      <c r="O438" s="245"/>
      <c r="P438" s="6" t="s">
        <v>14</v>
      </c>
    </row>
    <row r="439" spans="1:16" x14ac:dyDescent="0.2">
      <c r="B439" s="233" t="s">
        <v>531</v>
      </c>
      <c r="C439" s="234"/>
      <c r="D439" s="234"/>
      <c r="E439" s="234"/>
      <c r="F439" s="234"/>
      <c r="G439" s="234"/>
      <c r="H439" s="235"/>
      <c r="I439" s="235"/>
      <c r="J439" s="234"/>
      <c r="K439" s="234"/>
      <c r="L439" s="234"/>
      <c r="M439" s="234"/>
      <c r="N439" s="234"/>
      <c r="O439" s="234"/>
      <c r="P439" s="236"/>
    </row>
    <row r="440" spans="1:16" s="11" customFormat="1" ht="11.25" customHeight="1" x14ac:dyDescent="0.25">
      <c r="A440" s="138"/>
      <c r="B440" s="229" t="s">
        <v>704</v>
      </c>
      <c r="C440" s="227"/>
      <c r="D440" s="227" t="s">
        <v>705</v>
      </c>
      <c r="E440" s="227"/>
      <c r="F440" s="94"/>
      <c r="G440" s="94"/>
      <c r="H440" s="94"/>
      <c r="I440" s="108">
        <v>496000</v>
      </c>
      <c r="J440" s="140"/>
      <c r="K440" s="140"/>
      <c r="L440" s="140"/>
      <c r="M440" s="140"/>
      <c r="N440" s="228"/>
      <c r="O440" s="228"/>
      <c r="P440" s="141"/>
    </row>
    <row r="441" spans="1:16" x14ac:dyDescent="0.2">
      <c r="B441" s="238" t="s">
        <v>532</v>
      </c>
      <c r="C441" s="235"/>
      <c r="D441" s="239" t="s">
        <v>533</v>
      </c>
      <c r="E441" s="240"/>
      <c r="F441" s="22">
        <v>272134</v>
      </c>
      <c r="G441" s="22">
        <v>240000</v>
      </c>
      <c r="H441" s="20">
        <v>0</v>
      </c>
      <c r="I441" s="21">
        <v>0</v>
      </c>
      <c r="J441" s="1">
        <v>61.7</v>
      </c>
      <c r="K441" s="2">
        <v>25</v>
      </c>
      <c r="L441" s="15">
        <v>10</v>
      </c>
      <c r="M441" s="15">
        <v>10</v>
      </c>
      <c r="N441" s="241">
        <v>0</v>
      </c>
      <c r="O441" s="240"/>
      <c r="P441" s="5">
        <v>0</v>
      </c>
    </row>
    <row r="442" spans="1:16" x14ac:dyDescent="0.2">
      <c r="B442" s="242" t="s">
        <v>534</v>
      </c>
      <c r="C442" s="243"/>
      <c r="D442" s="243"/>
      <c r="E442" s="243"/>
      <c r="F442" s="35">
        <f>F440+F441</f>
        <v>272134</v>
      </c>
      <c r="G442" s="35">
        <f t="shared" ref="G442:I442" si="110">G440+G441</f>
        <v>240000</v>
      </c>
      <c r="H442" s="35">
        <f t="shared" si="110"/>
        <v>0</v>
      </c>
      <c r="I442" s="197">
        <f t="shared" si="110"/>
        <v>496000</v>
      </c>
      <c r="J442" s="3" t="s">
        <v>14</v>
      </c>
      <c r="K442" s="12" t="s">
        <v>14</v>
      </c>
      <c r="L442" s="12" t="s">
        <v>14</v>
      </c>
      <c r="M442" s="12" t="s">
        <v>14</v>
      </c>
      <c r="N442" s="244" t="s">
        <v>14</v>
      </c>
      <c r="O442" s="245"/>
      <c r="P442" s="6" t="s">
        <v>14</v>
      </c>
    </row>
    <row r="443" spans="1:16" x14ac:dyDescent="0.2">
      <c r="B443" s="233" t="s">
        <v>535</v>
      </c>
      <c r="C443" s="234"/>
      <c r="D443" s="234"/>
      <c r="E443" s="234"/>
      <c r="F443" s="234"/>
      <c r="G443" s="234"/>
      <c r="H443" s="235"/>
      <c r="I443" s="235"/>
      <c r="J443" s="234"/>
      <c r="K443" s="234"/>
      <c r="L443" s="234"/>
      <c r="M443" s="234"/>
      <c r="N443" s="234"/>
      <c r="O443" s="234"/>
      <c r="P443" s="236"/>
    </row>
    <row r="444" spans="1:16" x14ac:dyDescent="0.2">
      <c r="B444" s="238" t="s">
        <v>536</v>
      </c>
      <c r="C444" s="235"/>
      <c r="D444" s="239" t="s">
        <v>537</v>
      </c>
      <c r="E444" s="240"/>
      <c r="F444" s="18">
        <v>69525</v>
      </c>
      <c r="G444" s="18">
        <v>45000</v>
      </c>
      <c r="H444" s="18">
        <v>45000</v>
      </c>
      <c r="I444" s="18">
        <v>45000</v>
      </c>
      <c r="J444" s="1">
        <v>67.3</v>
      </c>
      <c r="K444" s="2">
        <v>40</v>
      </c>
      <c r="L444" s="15">
        <v>10</v>
      </c>
      <c r="M444" s="15">
        <v>10</v>
      </c>
      <c r="N444" s="241">
        <v>0</v>
      </c>
      <c r="O444" s="240"/>
      <c r="P444" s="5">
        <v>0</v>
      </c>
    </row>
    <row r="445" spans="1:16" x14ac:dyDescent="0.2">
      <c r="B445" s="242" t="s">
        <v>538</v>
      </c>
      <c r="C445" s="243"/>
      <c r="D445" s="243"/>
      <c r="E445" s="243"/>
      <c r="F445" s="35">
        <f>F444</f>
        <v>69525</v>
      </c>
      <c r="G445" s="35">
        <f t="shared" ref="G445:I445" si="111">G444</f>
        <v>45000</v>
      </c>
      <c r="H445" s="35">
        <f t="shared" si="111"/>
        <v>45000</v>
      </c>
      <c r="I445" s="197">
        <f t="shared" si="111"/>
        <v>45000</v>
      </c>
      <c r="J445" s="3" t="s">
        <v>14</v>
      </c>
      <c r="K445" s="12" t="s">
        <v>14</v>
      </c>
      <c r="L445" s="12" t="s">
        <v>14</v>
      </c>
      <c r="M445" s="12" t="s">
        <v>14</v>
      </c>
      <c r="N445" s="244" t="s">
        <v>14</v>
      </c>
      <c r="O445" s="245"/>
      <c r="P445" s="6" t="s">
        <v>14</v>
      </c>
    </row>
    <row r="446" spans="1:16" x14ac:dyDescent="0.2">
      <c r="B446" s="233" t="s">
        <v>539</v>
      </c>
      <c r="C446" s="234"/>
      <c r="D446" s="234"/>
      <c r="E446" s="234"/>
      <c r="F446" s="234"/>
      <c r="G446" s="234"/>
      <c r="H446" s="235"/>
      <c r="I446" s="235"/>
      <c r="J446" s="234"/>
      <c r="K446" s="234"/>
      <c r="L446" s="234"/>
      <c r="M446" s="234"/>
      <c r="N446" s="234"/>
      <c r="O446" s="234"/>
      <c r="P446" s="236"/>
    </row>
    <row r="447" spans="1:16" x14ac:dyDescent="0.2">
      <c r="B447" s="238" t="s">
        <v>542</v>
      </c>
      <c r="C447" s="235"/>
      <c r="D447" s="239" t="s">
        <v>543</v>
      </c>
      <c r="E447" s="240"/>
      <c r="F447" s="18">
        <v>5715000</v>
      </c>
      <c r="G447" s="18">
        <v>5133000</v>
      </c>
      <c r="H447" s="222">
        <v>3893000</v>
      </c>
      <c r="I447" s="218">
        <v>893000</v>
      </c>
      <c r="J447" s="1">
        <v>89.4</v>
      </c>
      <c r="K447" s="2">
        <v>75</v>
      </c>
      <c r="L447" s="15">
        <v>10</v>
      </c>
      <c r="M447" s="15">
        <v>10</v>
      </c>
      <c r="N447" s="241">
        <v>0</v>
      </c>
      <c r="O447" s="240"/>
      <c r="P447" s="5">
        <v>0</v>
      </c>
    </row>
    <row r="448" spans="1:16" x14ac:dyDescent="0.2">
      <c r="B448" s="238" t="s">
        <v>544</v>
      </c>
      <c r="C448" s="235"/>
      <c r="D448" s="239" t="s">
        <v>545</v>
      </c>
      <c r="E448" s="240"/>
      <c r="F448" s="18">
        <v>140600</v>
      </c>
      <c r="G448" s="18">
        <v>98000</v>
      </c>
      <c r="H448" s="18">
        <v>98000</v>
      </c>
      <c r="I448" s="18">
        <v>98000</v>
      </c>
      <c r="J448" s="1">
        <v>82.9</v>
      </c>
      <c r="K448" s="2">
        <v>55</v>
      </c>
      <c r="L448" s="15">
        <v>10</v>
      </c>
      <c r="M448" s="15">
        <v>10</v>
      </c>
      <c r="N448" s="241">
        <v>0</v>
      </c>
      <c r="O448" s="240"/>
      <c r="P448" s="5">
        <v>0</v>
      </c>
    </row>
    <row r="449" spans="2:16" x14ac:dyDescent="0.2">
      <c r="B449" s="238" t="s">
        <v>546</v>
      </c>
      <c r="C449" s="235"/>
      <c r="D449" s="239" t="s">
        <v>547</v>
      </c>
      <c r="E449" s="240"/>
      <c r="F449" s="18">
        <v>140000</v>
      </c>
      <c r="G449" s="18">
        <v>92000</v>
      </c>
      <c r="H449" s="18">
        <v>92000</v>
      </c>
      <c r="I449" s="18">
        <v>92000</v>
      </c>
      <c r="J449" s="1">
        <v>89.3</v>
      </c>
      <c r="K449" s="2">
        <v>70</v>
      </c>
      <c r="L449" s="15">
        <v>10</v>
      </c>
      <c r="M449" s="15">
        <v>10</v>
      </c>
      <c r="N449" s="241">
        <v>0</v>
      </c>
      <c r="O449" s="240"/>
      <c r="P449" s="5">
        <v>0</v>
      </c>
    </row>
    <row r="450" spans="2:16" x14ac:dyDescent="0.2">
      <c r="B450" s="238" t="s">
        <v>548</v>
      </c>
      <c r="C450" s="235"/>
      <c r="D450" s="239" t="s">
        <v>549</v>
      </c>
      <c r="E450" s="240"/>
      <c r="F450" s="18">
        <v>112000</v>
      </c>
      <c r="G450" s="18">
        <v>100000</v>
      </c>
      <c r="H450" s="19">
        <v>0</v>
      </c>
      <c r="I450" s="32">
        <v>0</v>
      </c>
      <c r="J450" s="1">
        <v>81.900000000000006</v>
      </c>
      <c r="K450" s="2">
        <v>35</v>
      </c>
      <c r="L450" s="15">
        <v>10</v>
      </c>
      <c r="M450" s="15">
        <v>10</v>
      </c>
      <c r="N450" s="241">
        <v>0</v>
      </c>
      <c r="O450" s="240"/>
      <c r="P450" s="5">
        <v>0</v>
      </c>
    </row>
    <row r="451" spans="2:16" x14ac:dyDescent="0.2">
      <c r="B451" s="238" t="s">
        <v>550</v>
      </c>
      <c r="C451" s="235"/>
      <c r="D451" s="239" t="s">
        <v>551</v>
      </c>
      <c r="E451" s="240"/>
      <c r="F451" s="18">
        <v>82000</v>
      </c>
      <c r="G451" s="18">
        <v>73000</v>
      </c>
      <c r="H451" s="19">
        <v>73000</v>
      </c>
      <c r="I451" s="18">
        <v>73000</v>
      </c>
      <c r="J451" s="1">
        <v>86.3</v>
      </c>
      <c r="K451" s="2">
        <v>70</v>
      </c>
      <c r="L451" s="15">
        <v>10</v>
      </c>
      <c r="M451" s="15">
        <v>10</v>
      </c>
      <c r="N451" s="241">
        <v>0</v>
      </c>
      <c r="O451" s="240"/>
      <c r="P451" s="5">
        <v>0</v>
      </c>
    </row>
    <row r="452" spans="2:16" x14ac:dyDescent="0.2">
      <c r="B452" s="238" t="s">
        <v>552</v>
      </c>
      <c r="C452" s="235"/>
      <c r="D452" s="239" t="s">
        <v>553</v>
      </c>
      <c r="E452" s="240"/>
      <c r="F452" s="18">
        <v>60000</v>
      </c>
      <c r="G452" s="18">
        <v>54000</v>
      </c>
      <c r="H452" s="19">
        <v>54000</v>
      </c>
      <c r="I452" s="18">
        <v>54000</v>
      </c>
      <c r="J452" s="1">
        <v>77.900000000000006</v>
      </c>
      <c r="K452" s="2">
        <v>70</v>
      </c>
      <c r="L452" s="15">
        <v>10</v>
      </c>
      <c r="M452" s="15">
        <v>10</v>
      </c>
      <c r="N452" s="241">
        <v>0</v>
      </c>
      <c r="O452" s="240"/>
      <c r="P452" s="5">
        <v>0</v>
      </c>
    </row>
    <row r="453" spans="2:16" x14ac:dyDescent="0.2">
      <c r="B453" s="242" t="s">
        <v>554</v>
      </c>
      <c r="C453" s="243"/>
      <c r="D453" s="243"/>
      <c r="E453" s="243"/>
      <c r="F453" s="35">
        <f>F447+F448+F449+F451+F450+F452</f>
        <v>6249600</v>
      </c>
      <c r="G453" s="35">
        <f t="shared" ref="G453:I453" si="112">G447+G448+G449+G451+G450+G452</f>
        <v>5550000</v>
      </c>
      <c r="H453" s="35">
        <f t="shared" si="112"/>
        <v>4210000</v>
      </c>
      <c r="I453" s="197">
        <f t="shared" si="112"/>
        <v>1210000</v>
      </c>
      <c r="J453" s="3" t="s">
        <v>14</v>
      </c>
      <c r="K453" s="12" t="s">
        <v>14</v>
      </c>
      <c r="L453" s="12" t="s">
        <v>14</v>
      </c>
      <c r="M453" s="12" t="s">
        <v>14</v>
      </c>
      <c r="N453" s="244" t="s">
        <v>14</v>
      </c>
      <c r="O453" s="245"/>
      <c r="P453" s="6" t="s">
        <v>14</v>
      </c>
    </row>
    <row r="454" spans="2:16" x14ac:dyDescent="0.2">
      <c r="B454" s="233" t="s">
        <v>555</v>
      </c>
      <c r="C454" s="234"/>
      <c r="D454" s="234"/>
      <c r="E454" s="234"/>
      <c r="F454" s="234"/>
      <c r="G454" s="234"/>
      <c r="H454" s="235"/>
      <c r="I454" s="235"/>
      <c r="J454" s="234"/>
      <c r="K454" s="234"/>
      <c r="L454" s="234"/>
      <c r="M454" s="234"/>
      <c r="N454" s="234"/>
      <c r="O454" s="234"/>
      <c r="P454" s="236"/>
    </row>
    <row r="455" spans="2:16" x14ac:dyDescent="0.2">
      <c r="B455" s="238" t="s">
        <v>556</v>
      </c>
      <c r="C455" s="235"/>
      <c r="D455" s="239" t="s">
        <v>557</v>
      </c>
      <c r="E455" s="240"/>
      <c r="F455" s="18">
        <v>1159880</v>
      </c>
      <c r="G455" s="18">
        <v>1042000</v>
      </c>
      <c r="H455" s="18">
        <v>1042000</v>
      </c>
      <c r="I455" s="18">
        <v>1042000</v>
      </c>
      <c r="J455" s="1">
        <v>81.400000000000006</v>
      </c>
      <c r="K455" s="2">
        <v>55</v>
      </c>
      <c r="L455" s="15">
        <v>10</v>
      </c>
      <c r="M455" s="15">
        <v>10</v>
      </c>
      <c r="N455" s="241">
        <v>0</v>
      </c>
      <c r="O455" s="240"/>
      <c r="P455" s="5">
        <v>0</v>
      </c>
    </row>
    <row r="456" spans="2:16" x14ac:dyDescent="0.2">
      <c r="B456" s="238" t="s">
        <v>558</v>
      </c>
      <c r="C456" s="235"/>
      <c r="D456" s="239" t="s">
        <v>559</v>
      </c>
      <c r="E456" s="240"/>
      <c r="F456" s="18">
        <v>495500</v>
      </c>
      <c r="G456" s="18">
        <v>341500</v>
      </c>
      <c r="H456" s="19">
        <v>316000</v>
      </c>
      <c r="I456" s="19">
        <v>316000</v>
      </c>
      <c r="J456" s="1">
        <v>76.099999999999994</v>
      </c>
      <c r="K456" s="2">
        <v>50</v>
      </c>
      <c r="L456" s="15">
        <v>10</v>
      </c>
      <c r="M456" s="15">
        <v>10</v>
      </c>
      <c r="N456" s="241">
        <v>0</v>
      </c>
      <c r="O456" s="240"/>
      <c r="P456" s="5">
        <v>0</v>
      </c>
    </row>
    <row r="457" spans="2:16" x14ac:dyDescent="0.2">
      <c r="B457" s="242" t="s">
        <v>560</v>
      </c>
      <c r="C457" s="243"/>
      <c r="D457" s="243"/>
      <c r="E457" s="243"/>
      <c r="F457" s="35">
        <f>F455+F456</f>
        <v>1655380</v>
      </c>
      <c r="G457" s="35">
        <f t="shared" ref="G457:I457" si="113">G455+G456</f>
        <v>1383500</v>
      </c>
      <c r="H457" s="35">
        <f t="shared" si="113"/>
        <v>1358000</v>
      </c>
      <c r="I457" s="197">
        <f t="shared" si="113"/>
        <v>1358000</v>
      </c>
      <c r="J457" s="3" t="s">
        <v>14</v>
      </c>
      <c r="K457" s="12" t="s">
        <v>14</v>
      </c>
      <c r="L457" s="12" t="s">
        <v>14</v>
      </c>
      <c r="M457" s="12" t="s">
        <v>14</v>
      </c>
      <c r="N457" s="244" t="s">
        <v>14</v>
      </c>
      <c r="O457" s="245"/>
      <c r="P457" s="6" t="s">
        <v>14</v>
      </c>
    </row>
    <row r="458" spans="2:16" x14ac:dyDescent="0.2">
      <c r="B458" s="233" t="s">
        <v>561</v>
      </c>
      <c r="C458" s="234"/>
      <c r="D458" s="234"/>
      <c r="E458" s="234"/>
      <c r="F458" s="234"/>
      <c r="G458" s="234"/>
      <c r="H458" s="235"/>
      <c r="I458" s="235"/>
      <c r="J458" s="234"/>
      <c r="K458" s="234"/>
      <c r="L458" s="234"/>
      <c r="M458" s="234"/>
      <c r="N458" s="234"/>
      <c r="O458" s="234"/>
      <c r="P458" s="236"/>
    </row>
    <row r="459" spans="2:16" x14ac:dyDescent="0.2">
      <c r="B459" s="238" t="s">
        <v>562</v>
      </c>
      <c r="C459" s="235"/>
      <c r="D459" s="239" t="s">
        <v>563</v>
      </c>
      <c r="E459" s="240"/>
      <c r="F459" s="18">
        <v>158200</v>
      </c>
      <c r="G459" s="18">
        <v>109000</v>
      </c>
      <c r="H459" s="19">
        <v>0</v>
      </c>
      <c r="I459" s="32">
        <v>0</v>
      </c>
      <c r="J459" s="1"/>
      <c r="K459" s="2"/>
      <c r="L459" s="15"/>
      <c r="M459" s="15" t="s">
        <v>14</v>
      </c>
      <c r="N459" s="241" t="s">
        <v>14</v>
      </c>
      <c r="O459" s="240"/>
      <c r="P459" s="5" t="s">
        <v>14</v>
      </c>
    </row>
    <row r="460" spans="2:16" ht="12" thickBot="1" x14ac:dyDescent="0.25">
      <c r="B460" s="276" t="s">
        <v>564</v>
      </c>
      <c r="C460" s="277"/>
      <c r="D460" s="277"/>
      <c r="E460" s="277"/>
      <c r="F460" s="35">
        <f>F459</f>
        <v>158200</v>
      </c>
      <c r="G460" s="35">
        <f t="shared" ref="G460:I460" si="114">G459</f>
        <v>109000</v>
      </c>
      <c r="H460" s="35">
        <f t="shared" si="114"/>
        <v>0</v>
      </c>
      <c r="I460" s="197">
        <f t="shared" si="114"/>
        <v>0</v>
      </c>
      <c r="J460" s="3" t="s">
        <v>14</v>
      </c>
      <c r="K460" s="12" t="s">
        <v>14</v>
      </c>
      <c r="L460" s="12" t="s">
        <v>14</v>
      </c>
      <c r="M460" s="12" t="s">
        <v>14</v>
      </c>
      <c r="N460" s="244" t="s">
        <v>14</v>
      </c>
      <c r="O460" s="245"/>
      <c r="P460" s="6" t="s">
        <v>14</v>
      </c>
    </row>
    <row r="461" spans="2:16" ht="12.75" customHeight="1" x14ac:dyDescent="0.2">
      <c r="B461" s="267" t="s">
        <v>23</v>
      </c>
      <c r="C461" s="268"/>
      <c r="D461" s="268"/>
      <c r="E461" s="268"/>
      <c r="F461" s="57">
        <f>F404+F422+F441</f>
        <v>1213851</v>
      </c>
      <c r="G461" s="58">
        <f t="shared" ref="G461:I461" si="115">G404+G422+G441</f>
        <v>1086900</v>
      </c>
      <c r="H461" s="74">
        <f t="shared" si="115"/>
        <v>549900</v>
      </c>
      <c r="I461" s="189">
        <f t="shared" si="115"/>
        <v>549900</v>
      </c>
      <c r="J461" s="9" t="s">
        <v>14</v>
      </c>
      <c r="K461" s="44" t="s">
        <v>14</v>
      </c>
      <c r="L461" s="44" t="s">
        <v>14</v>
      </c>
      <c r="M461" s="44" t="s">
        <v>14</v>
      </c>
      <c r="N461" s="269" t="s">
        <v>14</v>
      </c>
      <c r="O461" s="270"/>
      <c r="P461" s="10" t="s">
        <v>14</v>
      </c>
    </row>
    <row r="462" spans="2:16" ht="12" customHeight="1" x14ac:dyDescent="0.2">
      <c r="B462" s="249" t="s">
        <v>24</v>
      </c>
      <c r="C462" s="250"/>
      <c r="D462" s="250"/>
      <c r="E462" s="250"/>
      <c r="F462" s="75">
        <f>F375+F378+F379+F380+F386+F383+F389+F392+F393+F396+F397+F398+F399+F400+F403+F407+F410+F411+F414+F415+F418+F421+F423+F426+F429+F430+F433+F434+F437+F440+F444+F447+F448+F449+F450+F451+F452+F455+F456+F459</f>
        <v>22550340</v>
      </c>
      <c r="G462" s="76">
        <f t="shared" ref="G462:H462" si="116">G375+G378+G379+G380+G386+G383+G389+G392+G393+G396+G397+G398+G399+G400+G403+G407+G410+G411+G414+G415+G418+G421+G423+G426+G429+G430+G433+G434+G437+G440+G444+G447+G448+G449+G450+G451+G452+G455+G456+G459</f>
        <v>18004065</v>
      </c>
      <c r="H462" s="77">
        <f t="shared" si="116"/>
        <v>12444740</v>
      </c>
      <c r="I462" s="190">
        <f>I375+I378+I379+I380+I386+I383+I389+I392+I393+I396+I397+I398+I399+I400+I403+I407+I410+I411+I414+I415+I418+I421+I423+I426+I429+I430+I433+I434+I437+I440+I444+I447+I448+I449+I450+I451+I452+I455+I456+I459</f>
        <v>8691353</v>
      </c>
      <c r="J462" s="3" t="s">
        <v>14</v>
      </c>
      <c r="K462" s="43" t="s">
        <v>14</v>
      </c>
      <c r="L462" s="43" t="s">
        <v>14</v>
      </c>
      <c r="M462" s="43" t="s">
        <v>14</v>
      </c>
      <c r="N462" s="244" t="s">
        <v>14</v>
      </c>
      <c r="O462" s="245"/>
      <c r="P462" s="6" t="s">
        <v>14</v>
      </c>
    </row>
    <row r="463" spans="2:16" ht="12" thickBot="1" x14ac:dyDescent="0.25">
      <c r="B463" s="251" t="s">
        <v>565</v>
      </c>
      <c r="C463" s="252"/>
      <c r="D463" s="252"/>
      <c r="E463" s="252"/>
      <c r="F463" s="78">
        <f>F376+F381+F384+F390+F394+F401+F405+F408+F412+F416+F424+F427+F431+F435+F438+F442+F445+F453+F457+F460+F419+F387</f>
        <v>23764191</v>
      </c>
      <c r="G463" s="79">
        <f t="shared" ref="G463:I463" si="117">G376+G381+G384+G390+G394+G401+G405+G408+G412+G416+G424+G427+G431+G435+G438+G442+G445+G453+G457+G460+G419+G387</f>
        <v>19090965</v>
      </c>
      <c r="H463" s="80">
        <f t="shared" si="117"/>
        <v>12994640</v>
      </c>
      <c r="I463" s="191">
        <f t="shared" si="117"/>
        <v>9241253</v>
      </c>
      <c r="J463" s="7" t="s">
        <v>14</v>
      </c>
      <c r="K463" s="45" t="s">
        <v>14</v>
      </c>
      <c r="L463" s="45" t="s">
        <v>14</v>
      </c>
      <c r="M463" s="45" t="s">
        <v>14</v>
      </c>
      <c r="N463" s="253" t="s">
        <v>14</v>
      </c>
      <c r="O463" s="254"/>
      <c r="P463" s="8" t="s">
        <v>14</v>
      </c>
    </row>
    <row r="464" spans="2:16" x14ac:dyDescent="0.2">
      <c r="B464" s="255" t="s">
        <v>566</v>
      </c>
      <c r="C464" s="256"/>
      <c r="D464" s="256"/>
      <c r="E464" s="256"/>
      <c r="F464" s="256"/>
      <c r="G464" s="256"/>
      <c r="H464" s="235"/>
      <c r="I464" s="235"/>
      <c r="J464" s="235"/>
      <c r="K464" s="235"/>
      <c r="L464" s="235"/>
      <c r="M464" s="235"/>
      <c r="N464" s="235"/>
      <c r="O464" s="235"/>
      <c r="P464" s="257"/>
    </row>
    <row r="465" spans="1:16" x14ac:dyDescent="0.2">
      <c r="B465" s="233" t="s">
        <v>635</v>
      </c>
      <c r="C465" s="234"/>
      <c r="D465" s="234"/>
      <c r="E465" s="234"/>
      <c r="F465" s="234"/>
      <c r="G465" s="234"/>
      <c r="H465" s="258"/>
      <c r="I465" s="258"/>
      <c r="J465" s="234"/>
      <c r="K465" s="234"/>
      <c r="L465" s="234"/>
      <c r="M465" s="234"/>
      <c r="N465" s="234"/>
      <c r="O465" s="234"/>
      <c r="P465" s="236"/>
    </row>
    <row r="466" spans="1:16" x14ac:dyDescent="0.2">
      <c r="B466" s="238" t="s">
        <v>571</v>
      </c>
      <c r="C466" s="235"/>
      <c r="D466" s="239" t="s">
        <v>572</v>
      </c>
      <c r="E466" s="240"/>
      <c r="F466" s="18">
        <v>180000</v>
      </c>
      <c r="G466" s="33">
        <v>158800</v>
      </c>
      <c r="H466" s="19">
        <v>138400</v>
      </c>
      <c r="I466" s="32">
        <v>138400</v>
      </c>
      <c r="J466" s="1"/>
      <c r="K466" s="2">
        <v>40</v>
      </c>
      <c r="L466" s="15">
        <v>9</v>
      </c>
      <c r="M466" s="15">
        <v>9</v>
      </c>
      <c r="N466" s="241">
        <v>0</v>
      </c>
      <c r="O466" s="240"/>
      <c r="P466" s="5">
        <v>0</v>
      </c>
    </row>
    <row r="467" spans="1:16" x14ac:dyDescent="0.2">
      <c r="B467" s="238" t="s">
        <v>573</v>
      </c>
      <c r="C467" s="235"/>
      <c r="D467" s="239" t="s">
        <v>574</v>
      </c>
      <c r="E467" s="240"/>
      <c r="F467" s="18">
        <v>137000</v>
      </c>
      <c r="G467" s="33">
        <v>107000</v>
      </c>
      <c r="H467" s="19">
        <v>0</v>
      </c>
      <c r="I467" s="32">
        <v>0</v>
      </c>
      <c r="J467" s="1"/>
      <c r="K467" s="2">
        <v>30</v>
      </c>
      <c r="L467" s="15">
        <v>9</v>
      </c>
      <c r="M467" s="15">
        <v>9</v>
      </c>
      <c r="N467" s="241">
        <v>0</v>
      </c>
      <c r="O467" s="240"/>
      <c r="P467" s="5">
        <v>0</v>
      </c>
    </row>
    <row r="468" spans="1:16" x14ac:dyDescent="0.2">
      <c r="B468" s="238" t="s">
        <v>575</v>
      </c>
      <c r="C468" s="235"/>
      <c r="D468" s="239" t="s">
        <v>576</v>
      </c>
      <c r="E468" s="240"/>
      <c r="F468" s="18">
        <v>430054</v>
      </c>
      <c r="G468" s="33">
        <v>372100</v>
      </c>
      <c r="H468" s="19">
        <v>372100</v>
      </c>
      <c r="I468" s="32">
        <v>372100</v>
      </c>
      <c r="J468" s="1"/>
      <c r="K468" s="2">
        <v>55</v>
      </c>
      <c r="L468" s="15">
        <v>9</v>
      </c>
      <c r="M468" s="15">
        <v>9</v>
      </c>
      <c r="N468" s="241">
        <v>0</v>
      </c>
      <c r="O468" s="240"/>
      <c r="P468" s="5">
        <v>0</v>
      </c>
    </row>
    <row r="469" spans="1:16" x14ac:dyDescent="0.2">
      <c r="B469" s="238" t="s">
        <v>577</v>
      </c>
      <c r="C469" s="235"/>
      <c r="D469" s="239" t="s">
        <v>578</v>
      </c>
      <c r="E469" s="240"/>
      <c r="F469" s="18">
        <v>34435</v>
      </c>
      <c r="G469" s="33">
        <v>12700</v>
      </c>
      <c r="H469" s="19">
        <v>12700</v>
      </c>
      <c r="I469" s="32">
        <v>12700</v>
      </c>
      <c r="J469" s="1"/>
      <c r="K469" s="2">
        <v>45</v>
      </c>
      <c r="L469" s="15">
        <v>9</v>
      </c>
      <c r="M469" s="15">
        <v>9</v>
      </c>
      <c r="N469" s="241">
        <v>0</v>
      </c>
      <c r="O469" s="240"/>
      <c r="P469" s="5">
        <v>0</v>
      </c>
    </row>
    <row r="470" spans="1:16" x14ac:dyDescent="0.2">
      <c r="B470" s="242" t="s">
        <v>579</v>
      </c>
      <c r="C470" s="243"/>
      <c r="D470" s="243"/>
      <c r="E470" s="243"/>
      <c r="F470" s="35">
        <f>F466+F467+F468+F469</f>
        <v>781489</v>
      </c>
      <c r="G470" s="35">
        <f t="shared" ref="G470:I470" si="118">G466+G467+G468+G469</f>
        <v>650600</v>
      </c>
      <c r="H470" s="35">
        <f t="shared" si="118"/>
        <v>523200</v>
      </c>
      <c r="I470" s="187">
        <f t="shared" si="118"/>
        <v>523200</v>
      </c>
      <c r="J470" s="3" t="s">
        <v>14</v>
      </c>
      <c r="K470" s="12" t="s">
        <v>14</v>
      </c>
      <c r="L470" s="12" t="s">
        <v>14</v>
      </c>
      <c r="M470" s="12" t="s">
        <v>14</v>
      </c>
      <c r="N470" s="244" t="s">
        <v>14</v>
      </c>
      <c r="O470" s="245"/>
      <c r="P470" s="6" t="s">
        <v>14</v>
      </c>
    </row>
    <row r="471" spans="1:16" x14ac:dyDescent="0.2">
      <c r="B471" s="233" t="s">
        <v>567</v>
      </c>
      <c r="C471" s="234"/>
      <c r="D471" s="234"/>
      <c r="E471" s="234"/>
      <c r="F471" s="234"/>
      <c r="G471" s="234"/>
      <c r="H471" s="237"/>
      <c r="I471" s="237"/>
      <c r="J471" s="234"/>
      <c r="K471" s="234"/>
      <c r="L471" s="234"/>
      <c r="M471" s="234"/>
      <c r="N471" s="234"/>
      <c r="O471" s="234"/>
      <c r="P471" s="236"/>
    </row>
    <row r="472" spans="1:16" ht="11.25" customHeight="1" x14ac:dyDescent="0.2">
      <c r="B472" s="238" t="s">
        <v>568</v>
      </c>
      <c r="C472" s="235"/>
      <c r="D472" s="239" t="s">
        <v>569</v>
      </c>
      <c r="E472" s="240"/>
      <c r="F472" s="22">
        <v>589866</v>
      </c>
      <c r="G472" s="23">
        <v>350000</v>
      </c>
      <c r="H472" s="20">
        <v>350000</v>
      </c>
      <c r="I472" s="21">
        <v>350000</v>
      </c>
      <c r="J472" s="1">
        <v>68</v>
      </c>
      <c r="K472" s="2">
        <v>45</v>
      </c>
      <c r="L472" s="15">
        <v>9</v>
      </c>
      <c r="M472" s="15">
        <v>9</v>
      </c>
      <c r="N472" s="241">
        <v>0</v>
      </c>
      <c r="O472" s="240"/>
      <c r="P472" s="5">
        <v>0</v>
      </c>
    </row>
    <row r="473" spans="1:16" x14ac:dyDescent="0.2">
      <c r="B473" s="242" t="s">
        <v>570</v>
      </c>
      <c r="C473" s="243"/>
      <c r="D473" s="243"/>
      <c r="E473" s="243"/>
      <c r="F473" s="35">
        <f>F472</f>
        <v>589866</v>
      </c>
      <c r="G473" s="35">
        <f t="shared" ref="G473:I473" si="119">G472</f>
        <v>350000</v>
      </c>
      <c r="H473" s="35">
        <f t="shared" si="119"/>
        <v>350000</v>
      </c>
      <c r="I473" s="197">
        <f t="shared" si="119"/>
        <v>350000</v>
      </c>
      <c r="J473" s="3" t="s">
        <v>14</v>
      </c>
      <c r="K473" s="12" t="s">
        <v>14</v>
      </c>
      <c r="L473" s="12" t="s">
        <v>14</v>
      </c>
      <c r="M473" s="12" t="s">
        <v>14</v>
      </c>
      <c r="N473" s="244" t="s">
        <v>14</v>
      </c>
      <c r="O473" s="245"/>
      <c r="P473" s="6" t="s">
        <v>14</v>
      </c>
    </row>
    <row r="474" spans="1:16" x14ac:dyDescent="0.2">
      <c r="B474" s="233" t="s">
        <v>580</v>
      </c>
      <c r="C474" s="234"/>
      <c r="D474" s="234"/>
      <c r="E474" s="234"/>
      <c r="F474" s="234"/>
      <c r="G474" s="234"/>
      <c r="H474" s="235"/>
      <c r="I474" s="237"/>
      <c r="J474" s="234"/>
      <c r="K474" s="234"/>
      <c r="L474" s="234"/>
      <c r="M474" s="234"/>
      <c r="N474" s="234"/>
      <c r="O474" s="234"/>
      <c r="P474" s="236"/>
    </row>
    <row r="475" spans="1:16" s="11" customFormat="1" ht="11.25" customHeight="1" x14ac:dyDescent="0.25">
      <c r="A475" s="142"/>
      <c r="B475" s="227" t="s">
        <v>706</v>
      </c>
      <c r="C475" s="227"/>
      <c r="D475" s="227" t="s">
        <v>707</v>
      </c>
      <c r="E475" s="227"/>
      <c r="F475" s="94"/>
      <c r="G475" s="94"/>
      <c r="H475" s="94"/>
      <c r="I475" s="108">
        <v>266000</v>
      </c>
      <c r="J475" s="140"/>
      <c r="K475" s="140"/>
      <c r="L475" s="140"/>
      <c r="M475" s="140"/>
      <c r="N475" s="228"/>
      <c r="O475" s="228"/>
      <c r="P475" s="141"/>
    </row>
    <row r="476" spans="1:16" x14ac:dyDescent="0.2">
      <c r="B476" s="238" t="s">
        <v>581</v>
      </c>
      <c r="C476" s="235"/>
      <c r="D476" s="239" t="s">
        <v>582</v>
      </c>
      <c r="E476" s="240"/>
      <c r="F476" s="22">
        <v>590161</v>
      </c>
      <c r="G476" s="22">
        <v>350000</v>
      </c>
      <c r="H476" s="81">
        <v>350000</v>
      </c>
      <c r="I476" s="21">
        <v>350000</v>
      </c>
      <c r="J476" s="1">
        <v>70.7</v>
      </c>
      <c r="K476" s="2">
        <v>45</v>
      </c>
      <c r="L476" s="15">
        <v>9</v>
      </c>
      <c r="M476" s="15">
        <v>9</v>
      </c>
      <c r="N476" s="241">
        <v>0</v>
      </c>
      <c r="O476" s="240"/>
      <c r="P476" s="5">
        <v>0</v>
      </c>
    </row>
    <row r="477" spans="1:16" x14ac:dyDescent="0.2">
      <c r="B477" s="242" t="s">
        <v>583</v>
      </c>
      <c r="C477" s="243"/>
      <c r="D477" s="243"/>
      <c r="E477" s="243"/>
      <c r="F477" s="35">
        <f>F475+F476</f>
        <v>590161</v>
      </c>
      <c r="G477" s="35">
        <f t="shared" ref="G477:I477" si="120">G475+G476</f>
        <v>350000</v>
      </c>
      <c r="H477" s="35">
        <f t="shared" si="120"/>
        <v>350000</v>
      </c>
      <c r="I477" s="197">
        <f t="shared" si="120"/>
        <v>616000</v>
      </c>
      <c r="J477" s="3" t="s">
        <v>14</v>
      </c>
      <c r="K477" s="12" t="s">
        <v>14</v>
      </c>
      <c r="L477" s="12" t="s">
        <v>14</v>
      </c>
      <c r="M477" s="12" t="s">
        <v>14</v>
      </c>
      <c r="N477" s="244" t="s">
        <v>14</v>
      </c>
      <c r="O477" s="245"/>
      <c r="P477" s="6" t="s">
        <v>14</v>
      </c>
    </row>
    <row r="478" spans="1:16" x14ac:dyDescent="0.2">
      <c r="B478" s="233" t="s">
        <v>584</v>
      </c>
      <c r="C478" s="234"/>
      <c r="D478" s="234"/>
      <c r="E478" s="234"/>
      <c r="F478" s="234"/>
      <c r="G478" s="234"/>
      <c r="H478" s="235"/>
      <c r="I478" s="237"/>
      <c r="J478" s="234"/>
      <c r="K478" s="234"/>
      <c r="L478" s="234"/>
      <c r="M478" s="234"/>
      <c r="N478" s="234"/>
      <c r="O478" s="234"/>
      <c r="P478" s="236"/>
    </row>
    <row r="479" spans="1:16" x14ac:dyDescent="0.2">
      <c r="B479" s="238" t="s">
        <v>585</v>
      </c>
      <c r="C479" s="235"/>
      <c r="D479" s="239" t="s">
        <v>586</v>
      </c>
      <c r="E479" s="240"/>
      <c r="F479" s="22">
        <v>550000</v>
      </c>
      <c r="G479" s="22">
        <v>350000</v>
      </c>
      <c r="H479" s="81">
        <v>350000</v>
      </c>
      <c r="I479" s="21">
        <v>350000</v>
      </c>
      <c r="J479" s="1">
        <v>73</v>
      </c>
      <c r="K479" s="2">
        <v>45</v>
      </c>
      <c r="L479" s="15">
        <v>9</v>
      </c>
      <c r="M479" s="15">
        <v>9</v>
      </c>
      <c r="N479" s="241">
        <v>0</v>
      </c>
      <c r="O479" s="240"/>
      <c r="P479" s="5">
        <v>0</v>
      </c>
    </row>
    <row r="480" spans="1:16" x14ac:dyDescent="0.2">
      <c r="B480" s="242" t="s">
        <v>587</v>
      </c>
      <c r="C480" s="243"/>
      <c r="D480" s="243"/>
      <c r="E480" s="243"/>
      <c r="F480" s="35">
        <f>F479</f>
        <v>550000</v>
      </c>
      <c r="G480" s="35">
        <f t="shared" ref="G480:I480" si="121">G479</f>
        <v>350000</v>
      </c>
      <c r="H480" s="35">
        <f t="shared" si="121"/>
        <v>350000</v>
      </c>
      <c r="I480" s="197">
        <f t="shared" si="121"/>
        <v>350000</v>
      </c>
      <c r="J480" s="3" t="s">
        <v>14</v>
      </c>
      <c r="K480" s="12" t="s">
        <v>14</v>
      </c>
      <c r="L480" s="12" t="s">
        <v>14</v>
      </c>
      <c r="M480" s="12" t="s">
        <v>14</v>
      </c>
      <c r="N480" s="244" t="s">
        <v>14</v>
      </c>
      <c r="O480" s="245"/>
      <c r="P480" s="6" t="s">
        <v>14</v>
      </c>
    </row>
    <row r="481" spans="2:16" x14ac:dyDescent="0.2">
      <c r="B481" s="233" t="s">
        <v>588</v>
      </c>
      <c r="C481" s="234"/>
      <c r="D481" s="234"/>
      <c r="E481" s="234"/>
      <c r="F481" s="234"/>
      <c r="G481" s="234"/>
      <c r="H481" s="235"/>
      <c r="I481" s="237"/>
      <c r="J481" s="234"/>
      <c r="K481" s="234"/>
      <c r="L481" s="234"/>
      <c r="M481" s="234"/>
      <c r="N481" s="234"/>
      <c r="O481" s="234"/>
      <c r="P481" s="236"/>
    </row>
    <row r="482" spans="2:16" x14ac:dyDescent="0.2">
      <c r="B482" s="238" t="s">
        <v>589</v>
      </c>
      <c r="C482" s="235"/>
      <c r="D482" s="239" t="s">
        <v>590</v>
      </c>
      <c r="E482" s="240"/>
      <c r="F482" s="22">
        <v>290000</v>
      </c>
      <c r="G482" s="22">
        <v>203000</v>
      </c>
      <c r="H482" s="81">
        <v>0</v>
      </c>
      <c r="I482" s="21">
        <v>0</v>
      </c>
      <c r="J482" s="1">
        <v>63</v>
      </c>
      <c r="K482" s="2">
        <v>35</v>
      </c>
      <c r="L482" s="15">
        <v>9</v>
      </c>
      <c r="M482" s="15">
        <v>9</v>
      </c>
      <c r="N482" s="241">
        <v>0</v>
      </c>
      <c r="O482" s="240"/>
      <c r="P482" s="5">
        <v>0</v>
      </c>
    </row>
    <row r="483" spans="2:16" x14ac:dyDescent="0.2">
      <c r="B483" s="242" t="s">
        <v>591</v>
      </c>
      <c r="C483" s="243"/>
      <c r="D483" s="243"/>
      <c r="E483" s="243"/>
      <c r="F483" s="35">
        <f>F482</f>
        <v>290000</v>
      </c>
      <c r="G483" s="35">
        <f t="shared" ref="G483:I483" si="122">G482</f>
        <v>203000</v>
      </c>
      <c r="H483" s="35">
        <f t="shared" si="122"/>
        <v>0</v>
      </c>
      <c r="I483" s="197">
        <f t="shared" si="122"/>
        <v>0</v>
      </c>
      <c r="J483" s="3" t="s">
        <v>14</v>
      </c>
      <c r="K483" s="12" t="s">
        <v>14</v>
      </c>
      <c r="L483" s="12" t="s">
        <v>14</v>
      </c>
      <c r="M483" s="12" t="s">
        <v>14</v>
      </c>
      <c r="N483" s="244" t="s">
        <v>14</v>
      </c>
      <c r="O483" s="245"/>
      <c r="P483" s="6" t="s">
        <v>14</v>
      </c>
    </row>
    <row r="484" spans="2:16" x14ac:dyDescent="0.2">
      <c r="B484" s="233" t="s">
        <v>592</v>
      </c>
      <c r="C484" s="234"/>
      <c r="D484" s="234"/>
      <c r="E484" s="234"/>
      <c r="F484" s="234"/>
      <c r="G484" s="234"/>
      <c r="H484" s="235"/>
      <c r="I484" s="237"/>
      <c r="J484" s="234"/>
      <c r="K484" s="234"/>
      <c r="L484" s="234"/>
      <c r="M484" s="234"/>
      <c r="N484" s="234"/>
      <c r="O484" s="234"/>
      <c r="P484" s="236"/>
    </row>
    <row r="485" spans="2:16" x14ac:dyDescent="0.2">
      <c r="B485" s="238" t="s">
        <v>593</v>
      </c>
      <c r="C485" s="235"/>
      <c r="D485" s="239" t="s">
        <v>594</v>
      </c>
      <c r="E485" s="240"/>
      <c r="F485" s="22">
        <v>441841</v>
      </c>
      <c r="G485" s="22">
        <v>350000</v>
      </c>
      <c r="H485" s="81">
        <v>350000</v>
      </c>
      <c r="I485" s="21">
        <v>350000</v>
      </c>
      <c r="J485" s="1">
        <v>71.7</v>
      </c>
      <c r="K485" s="2">
        <v>45</v>
      </c>
      <c r="L485" s="15">
        <v>9</v>
      </c>
      <c r="M485" s="15">
        <v>9</v>
      </c>
      <c r="N485" s="241">
        <v>0</v>
      </c>
      <c r="O485" s="240"/>
      <c r="P485" s="5">
        <v>0</v>
      </c>
    </row>
    <row r="486" spans="2:16" ht="12" thickBot="1" x14ac:dyDescent="0.25">
      <c r="B486" s="276" t="s">
        <v>595</v>
      </c>
      <c r="C486" s="277"/>
      <c r="D486" s="277"/>
      <c r="E486" s="277"/>
      <c r="F486" s="35">
        <f>F485</f>
        <v>441841</v>
      </c>
      <c r="G486" s="35">
        <f t="shared" ref="G486:I486" si="123">G485</f>
        <v>350000</v>
      </c>
      <c r="H486" s="35">
        <f t="shared" si="123"/>
        <v>350000</v>
      </c>
      <c r="I486" s="197">
        <f t="shared" si="123"/>
        <v>350000</v>
      </c>
      <c r="J486" s="3" t="s">
        <v>14</v>
      </c>
      <c r="K486" s="12" t="s">
        <v>14</v>
      </c>
      <c r="L486" s="12" t="s">
        <v>14</v>
      </c>
      <c r="M486" s="12" t="s">
        <v>14</v>
      </c>
      <c r="N486" s="244" t="s">
        <v>14</v>
      </c>
      <c r="O486" s="245"/>
      <c r="P486" s="6" t="s">
        <v>14</v>
      </c>
    </row>
    <row r="487" spans="2:16" ht="12.75" customHeight="1" x14ac:dyDescent="0.2">
      <c r="B487" s="267" t="s">
        <v>23</v>
      </c>
      <c r="C487" s="268"/>
      <c r="D487" s="268"/>
      <c r="E487" s="268"/>
      <c r="F487" s="57">
        <f>F472+F476+F479+F482+F485</f>
        <v>2461868</v>
      </c>
      <c r="G487" s="58">
        <f t="shared" ref="G487:I487" si="124">G472+G476+G479+G482+G485</f>
        <v>1603000</v>
      </c>
      <c r="H487" s="147">
        <f t="shared" si="124"/>
        <v>1400000</v>
      </c>
      <c r="I487" s="189">
        <f t="shared" si="124"/>
        <v>1400000</v>
      </c>
      <c r="J487" s="9" t="s">
        <v>14</v>
      </c>
      <c r="K487" s="14" t="s">
        <v>14</v>
      </c>
      <c r="L487" s="14" t="s">
        <v>14</v>
      </c>
      <c r="M487" s="14" t="s">
        <v>14</v>
      </c>
      <c r="N487" s="269" t="s">
        <v>14</v>
      </c>
      <c r="O487" s="270"/>
      <c r="P487" s="10" t="s">
        <v>14</v>
      </c>
    </row>
    <row r="488" spans="2:16" ht="12" customHeight="1" x14ac:dyDescent="0.2">
      <c r="B488" s="249" t="s">
        <v>24</v>
      </c>
      <c r="C488" s="250"/>
      <c r="D488" s="250"/>
      <c r="E488" s="250"/>
      <c r="F488" s="75">
        <f>F466+F467+F468+F469+F475</f>
        <v>781489</v>
      </c>
      <c r="G488" s="76">
        <f t="shared" ref="G488:I488" si="125">G466+G467+G468+G469+G475</f>
        <v>650600</v>
      </c>
      <c r="H488" s="160">
        <f t="shared" si="125"/>
        <v>523200</v>
      </c>
      <c r="I488" s="190">
        <f t="shared" si="125"/>
        <v>789200</v>
      </c>
      <c r="J488" s="3" t="s">
        <v>14</v>
      </c>
      <c r="K488" s="12" t="s">
        <v>14</v>
      </c>
      <c r="L488" s="12" t="s">
        <v>14</v>
      </c>
      <c r="M488" s="12" t="s">
        <v>14</v>
      </c>
      <c r="N488" s="244" t="s">
        <v>14</v>
      </c>
      <c r="O488" s="245"/>
      <c r="P488" s="6" t="s">
        <v>14</v>
      </c>
    </row>
    <row r="489" spans="2:16" ht="12" thickBot="1" x14ac:dyDescent="0.25">
      <c r="B489" s="251" t="s">
        <v>596</v>
      </c>
      <c r="C489" s="252"/>
      <c r="D489" s="252"/>
      <c r="E489" s="252"/>
      <c r="F489" s="78">
        <f>F470+F473+F477+F480+F483+F486</f>
        <v>3243357</v>
      </c>
      <c r="G489" s="79">
        <f t="shared" ref="G489:I489" si="126">G470+G473+G477+G480+G483+G486</f>
        <v>2253600</v>
      </c>
      <c r="H489" s="149">
        <f t="shared" si="126"/>
        <v>1923200</v>
      </c>
      <c r="I489" s="191">
        <f t="shared" si="126"/>
        <v>2189200</v>
      </c>
      <c r="J489" s="7" t="s">
        <v>14</v>
      </c>
      <c r="K489" s="13" t="s">
        <v>14</v>
      </c>
      <c r="L489" s="13" t="s">
        <v>14</v>
      </c>
      <c r="M489" s="13" t="s">
        <v>14</v>
      </c>
      <c r="N489" s="253" t="s">
        <v>14</v>
      </c>
      <c r="O489" s="254"/>
      <c r="P489" s="8" t="s">
        <v>14</v>
      </c>
    </row>
    <row r="490" spans="2:16" x14ac:dyDescent="0.2">
      <c r="B490" s="271" t="s">
        <v>597</v>
      </c>
      <c r="C490" s="235"/>
      <c r="D490" s="235"/>
      <c r="E490" s="235"/>
      <c r="F490" s="235"/>
      <c r="G490" s="235"/>
      <c r="H490" s="235"/>
      <c r="I490" s="235"/>
      <c r="J490" s="235"/>
      <c r="K490" s="235"/>
      <c r="L490" s="235"/>
      <c r="M490" s="235"/>
      <c r="N490" s="235"/>
      <c r="O490" s="235"/>
      <c r="P490" s="257"/>
    </row>
    <row r="491" spans="2:16" x14ac:dyDescent="0.2">
      <c r="B491" s="233" t="s">
        <v>598</v>
      </c>
      <c r="C491" s="234"/>
      <c r="D491" s="234"/>
      <c r="E491" s="234"/>
      <c r="F491" s="234"/>
      <c r="G491" s="234"/>
      <c r="H491" s="234"/>
      <c r="I491" s="234"/>
      <c r="J491" s="234"/>
      <c r="K491" s="234"/>
      <c r="L491" s="234"/>
      <c r="M491" s="234"/>
      <c r="N491" s="234"/>
      <c r="O491" s="234"/>
      <c r="P491" s="236"/>
    </row>
    <row r="492" spans="2:16" x14ac:dyDescent="0.2">
      <c r="B492" s="238" t="s">
        <v>599</v>
      </c>
      <c r="C492" s="235"/>
      <c r="D492" s="239" t="s">
        <v>600</v>
      </c>
      <c r="E492" s="240"/>
      <c r="F492" s="22">
        <v>458380</v>
      </c>
      <c r="G492" s="22">
        <v>350000</v>
      </c>
      <c r="H492" s="219">
        <v>350000</v>
      </c>
      <c r="I492" s="220">
        <v>350000</v>
      </c>
      <c r="J492" s="1">
        <v>65.400000000000006</v>
      </c>
      <c r="K492" s="2">
        <v>45</v>
      </c>
      <c r="L492" s="15">
        <v>9</v>
      </c>
      <c r="M492" s="15">
        <v>9</v>
      </c>
      <c r="N492" s="241">
        <v>0</v>
      </c>
      <c r="O492" s="240"/>
      <c r="P492" s="5">
        <v>0</v>
      </c>
    </row>
    <row r="493" spans="2:16" x14ac:dyDescent="0.2">
      <c r="B493" s="242" t="s">
        <v>601</v>
      </c>
      <c r="C493" s="243"/>
      <c r="D493" s="243"/>
      <c r="E493" s="243"/>
      <c r="F493" s="35">
        <f>F492</f>
        <v>458380</v>
      </c>
      <c r="G493" s="35">
        <f t="shared" ref="G493:I493" si="127">G492</f>
        <v>350000</v>
      </c>
      <c r="H493" s="35">
        <f t="shared" si="127"/>
        <v>350000</v>
      </c>
      <c r="I493" s="197">
        <f t="shared" si="127"/>
        <v>350000</v>
      </c>
      <c r="J493" s="3" t="s">
        <v>14</v>
      </c>
      <c r="K493" s="12" t="s">
        <v>14</v>
      </c>
      <c r="L493" s="12" t="s">
        <v>14</v>
      </c>
      <c r="M493" s="12" t="s">
        <v>14</v>
      </c>
      <c r="N493" s="244" t="s">
        <v>14</v>
      </c>
      <c r="O493" s="245"/>
      <c r="P493" s="6" t="s">
        <v>14</v>
      </c>
    </row>
    <row r="494" spans="2:16" x14ac:dyDescent="0.2">
      <c r="B494" s="233" t="s">
        <v>602</v>
      </c>
      <c r="C494" s="234"/>
      <c r="D494" s="234"/>
      <c r="E494" s="234"/>
      <c r="F494" s="234"/>
      <c r="G494" s="234"/>
      <c r="H494" s="235"/>
      <c r="I494" s="235"/>
      <c r="J494" s="234"/>
      <c r="K494" s="234"/>
      <c r="L494" s="234"/>
      <c r="M494" s="234"/>
      <c r="N494" s="234"/>
      <c r="O494" s="234"/>
      <c r="P494" s="236"/>
    </row>
    <row r="495" spans="2:16" x14ac:dyDescent="0.2">
      <c r="B495" s="238" t="s">
        <v>603</v>
      </c>
      <c r="C495" s="235"/>
      <c r="D495" s="239" t="s">
        <v>604</v>
      </c>
      <c r="E495" s="240"/>
      <c r="F495" s="18">
        <v>280000</v>
      </c>
      <c r="G495" s="18">
        <v>235000</v>
      </c>
      <c r="H495" s="19">
        <v>235000</v>
      </c>
      <c r="I495" s="32">
        <v>93000</v>
      </c>
      <c r="J495" s="1">
        <v>68.7</v>
      </c>
      <c r="K495" s="2">
        <v>45</v>
      </c>
      <c r="L495" s="15">
        <v>9</v>
      </c>
      <c r="M495" s="15">
        <v>9</v>
      </c>
      <c r="N495" s="241">
        <v>0</v>
      </c>
      <c r="O495" s="240"/>
      <c r="P495" s="5">
        <v>0</v>
      </c>
    </row>
    <row r="496" spans="2:16" x14ac:dyDescent="0.2">
      <c r="B496" s="238" t="s">
        <v>605</v>
      </c>
      <c r="C496" s="235"/>
      <c r="D496" s="239" t="s">
        <v>606</v>
      </c>
      <c r="E496" s="240"/>
      <c r="F496" s="22">
        <v>900000</v>
      </c>
      <c r="G496" s="22">
        <v>350000</v>
      </c>
      <c r="H496" s="20">
        <v>350000</v>
      </c>
      <c r="I496" s="21">
        <v>350000</v>
      </c>
      <c r="J496" s="1">
        <v>74.099999999999994</v>
      </c>
      <c r="K496" s="2">
        <v>45</v>
      </c>
      <c r="L496" s="15">
        <v>9</v>
      </c>
      <c r="M496" s="15">
        <v>9</v>
      </c>
      <c r="N496" s="241">
        <v>0</v>
      </c>
      <c r="O496" s="240"/>
      <c r="P496" s="5">
        <v>0</v>
      </c>
    </row>
    <row r="497" spans="2:16" x14ac:dyDescent="0.2">
      <c r="B497" s="242" t="s">
        <v>607</v>
      </c>
      <c r="C497" s="243"/>
      <c r="D497" s="243"/>
      <c r="E497" s="243"/>
      <c r="F497" s="35">
        <f>F495+F496</f>
        <v>1180000</v>
      </c>
      <c r="G497" s="35">
        <f t="shared" ref="G497:I497" si="128">G495+G496</f>
        <v>585000</v>
      </c>
      <c r="H497" s="35">
        <f t="shared" si="128"/>
        <v>585000</v>
      </c>
      <c r="I497" s="197">
        <f t="shared" si="128"/>
        <v>443000</v>
      </c>
      <c r="J497" s="3" t="s">
        <v>14</v>
      </c>
      <c r="K497" s="12" t="s">
        <v>14</v>
      </c>
      <c r="L497" s="12" t="s">
        <v>14</v>
      </c>
      <c r="M497" s="12" t="s">
        <v>14</v>
      </c>
      <c r="N497" s="244" t="s">
        <v>14</v>
      </c>
      <c r="O497" s="245"/>
      <c r="P497" s="6" t="s">
        <v>14</v>
      </c>
    </row>
    <row r="498" spans="2:16" x14ac:dyDescent="0.2">
      <c r="B498" s="233" t="s">
        <v>608</v>
      </c>
      <c r="C498" s="234"/>
      <c r="D498" s="234"/>
      <c r="E498" s="234"/>
      <c r="F498" s="234"/>
      <c r="G498" s="234"/>
      <c r="H498" s="235"/>
      <c r="I498" s="235"/>
      <c r="J498" s="234"/>
      <c r="K498" s="234"/>
      <c r="L498" s="234"/>
      <c r="M498" s="234"/>
      <c r="N498" s="234"/>
      <c r="O498" s="234"/>
      <c r="P498" s="236"/>
    </row>
    <row r="499" spans="2:16" x14ac:dyDescent="0.2">
      <c r="B499" s="238" t="s">
        <v>609</v>
      </c>
      <c r="C499" s="235"/>
      <c r="D499" s="239" t="s">
        <v>610</v>
      </c>
      <c r="E499" s="240"/>
      <c r="F499" s="18">
        <v>452800</v>
      </c>
      <c r="G499" s="18">
        <v>407520</v>
      </c>
      <c r="H499" s="19">
        <v>0</v>
      </c>
      <c r="I499" s="32">
        <v>0</v>
      </c>
      <c r="J499" s="1">
        <v>56</v>
      </c>
      <c r="K499" s="2">
        <v>30</v>
      </c>
      <c r="L499" s="15">
        <v>9</v>
      </c>
      <c r="M499" s="15">
        <v>9</v>
      </c>
      <c r="N499" s="241">
        <v>0</v>
      </c>
      <c r="O499" s="240"/>
      <c r="P499" s="5">
        <v>0</v>
      </c>
    </row>
    <row r="500" spans="2:16" x14ac:dyDescent="0.2">
      <c r="B500" s="238" t="s">
        <v>611</v>
      </c>
      <c r="C500" s="235"/>
      <c r="D500" s="239" t="s">
        <v>612</v>
      </c>
      <c r="E500" s="240"/>
      <c r="F500" s="18">
        <v>58000</v>
      </c>
      <c r="G500" s="18">
        <v>52200</v>
      </c>
      <c r="H500" s="19">
        <v>52200</v>
      </c>
      <c r="I500" s="32">
        <v>52200</v>
      </c>
      <c r="J500" s="1">
        <v>57</v>
      </c>
      <c r="K500" s="2">
        <v>45</v>
      </c>
      <c r="L500" s="15">
        <v>9</v>
      </c>
      <c r="M500" s="15">
        <v>9</v>
      </c>
      <c r="N500" s="241">
        <v>0</v>
      </c>
      <c r="O500" s="240"/>
      <c r="P500" s="5">
        <v>0</v>
      </c>
    </row>
    <row r="501" spans="2:16" x14ac:dyDescent="0.2">
      <c r="B501" s="242" t="s">
        <v>613</v>
      </c>
      <c r="C501" s="243"/>
      <c r="D501" s="243"/>
      <c r="E501" s="243"/>
      <c r="F501" s="35">
        <f>F499+F500</f>
        <v>510800</v>
      </c>
      <c r="G501" s="35">
        <f t="shared" ref="G501:I501" si="129">G499+G500</f>
        <v>459720</v>
      </c>
      <c r="H501" s="35">
        <f t="shared" si="129"/>
        <v>52200</v>
      </c>
      <c r="I501" s="197">
        <f t="shared" si="129"/>
        <v>52200</v>
      </c>
      <c r="J501" s="3" t="s">
        <v>14</v>
      </c>
      <c r="K501" s="12" t="s">
        <v>14</v>
      </c>
      <c r="L501" s="12" t="s">
        <v>14</v>
      </c>
      <c r="M501" s="12" t="s">
        <v>14</v>
      </c>
      <c r="N501" s="244" t="s">
        <v>14</v>
      </c>
      <c r="O501" s="245"/>
      <c r="P501" s="6" t="s">
        <v>14</v>
      </c>
    </row>
    <row r="502" spans="2:16" x14ac:dyDescent="0.2">
      <c r="B502" s="233" t="s">
        <v>614</v>
      </c>
      <c r="C502" s="234"/>
      <c r="D502" s="234"/>
      <c r="E502" s="234"/>
      <c r="F502" s="234"/>
      <c r="G502" s="234"/>
      <c r="H502" s="235"/>
      <c r="I502" s="235"/>
      <c r="J502" s="234"/>
      <c r="K502" s="234"/>
      <c r="L502" s="234"/>
      <c r="M502" s="234"/>
      <c r="N502" s="234"/>
      <c r="O502" s="234"/>
      <c r="P502" s="236"/>
    </row>
    <row r="503" spans="2:16" x14ac:dyDescent="0.2">
      <c r="B503" s="238" t="s">
        <v>615</v>
      </c>
      <c r="C503" s="235"/>
      <c r="D503" s="239" t="s">
        <v>616</v>
      </c>
      <c r="E503" s="240"/>
      <c r="F503" s="18">
        <v>1754000</v>
      </c>
      <c r="G503" s="18">
        <v>1566000</v>
      </c>
      <c r="H503" s="19">
        <v>1566000</v>
      </c>
      <c r="I503" s="32">
        <v>534000</v>
      </c>
      <c r="J503" s="1">
        <v>67.599999999999994</v>
      </c>
      <c r="K503" s="2">
        <v>50</v>
      </c>
      <c r="L503" s="15">
        <v>9</v>
      </c>
      <c r="M503" s="15">
        <v>9</v>
      </c>
      <c r="N503" s="241">
        <v>0</v>
      </c>
      <c r="O503" s="240"/>
      <c r="P503" s="5">
        <v>0</v>
      </c>
    </row>
    <row r="504" spans="2:16" x14ac:dyDescent="0.2">
      <c r="B504" s="238" t="s">
        <v>617</v>
      </c>
      <c r="C504" s="235"/>
      <c r="D504" s="239" t="s">
        <v>618</v>
      </c>
      <c r="E504" s="240"/>
      <c r="F504" s="22">
        <v>300000</v>
      </c>
      <c r="G504" s="22">
        <v>270000</v>
      </c>
      <c r="H504" s="20">
        <v>0</v>
      </c>
      <c r="I504" s="21">
        <v>0</v>
      </c>
      <c r="J504" s="1">
        <v>66.5</v>
      </c>
      <c r="K504" s="2">
        <v>35</v>
      </c>
      <c r="L504" s="15">
        <v>9</v>
      </c>
      <c r="M504" s="15">
        <v>9</v>
      </c>
      <c r="N504" s="241">
        <v>0</v>
      </c>
      <c r="O504" s="240"/>
      <c r="P504" s="5">
        <v>0</v>
      </c>
    </row>
    <row r="505" spans="2:16" x14ac:dyDescent="0.2">
      <c r="B505" s="242" t="s">
        <v>619</v>
      </c>
      <c r="C505" s="243"/>
      <c r="D505" s="243"/>
      <c r="E505" s="243"/>
      <c r="F505" s="35">
        <f>F503+F504</f>
        <v>2054000</v>
      </c>
      <c r="G505" s="35">
        <f t="shared" ref="G505:I505" si="130">G503+G504</f>
        <v>1836000</v>
      </c>
      <c r="H505" s="35">
        <f t="shared" si="130"/>
        <v>1566000</v>
      </c>
      <c r="I505" s="183">
        <f t="shared" si="130"/>
        <v>534000</v>
      </c>
      <c r="J505" s="3" t="s">
        <v>14</v>
      </c>
      <c r="K505" s="12" t="s">
        <v>14</v>
      </c>
      <c r="L505" s="12" t="s">
        <v>14</v>
      </c>
      <c r="M505" s="12" t="s">
        <v>14</v>
      </c>
      <c r="N505" s="244" t="s">
        <v>14</v>
      </c>
      <c r="O505" s="245"/>
      <c r="P505" s="6" t="s">
        <v>14</v>
      </c>
    </row>
    <row r="506" spans="2:16" x14ac:dyDescent="0.2">
      <c r="B506" s="233" t="s">
        <v>620</v>
      </c>
      <c r="C506" s="234"/>
      <c r="D506" s="234"/>
      <c r="E506" s="234"/>
      <c r="F506" s="234"/>
      <c r="G506" s="234"/>
      <c r="H506" s="235"/>
      <c r="I506" s="235"/>
      <c r="J506" s="234"/>
      <c r="K506" s="234"/>
      <c r="L506" s="234"/>
      <c r="M506" s="234"/>
      <c r="N506" s="234"/>
      <c r="O506" s="234"/>
      <c r="P506" s="236"/>
    </row>
    <row r="507" spans="2:16" x14ac:dyDescent="0.2">
      <c r="B507" s="238" t="s">
        <v>621</v>
      </c>
      <c r="C507" s="235"/>
      <c r="D507" s="239" t="s">
        <v>622</v>
      </c>
      <c r="E507" s="240"/>
      <c r="F507" s="18">
        <v>72000</v>
      </c>
      <c r="G507" s="18">
        <v>56000</v>
      </c>
      <c r="H507" s="19">
        <v>56000</v>
      </c>
      <c r="I507" s="32">
        <v>56000</v>
      </c>
      <c r="J507" s="1">
        <v>57.7</v>
      </c>
      <c r="K507" s="2">
        <v>45</v>
      </c>
      <c r="L507" s="15">
        <v>9</v>
      </c>
      <c r="M507" s="15">
        <v>9</v>
      </c>
      <c r="N507" s="241">
        <v>0</v>
      </c>
      <c r="O507" s="240"/>
      <c r="P507" s="5">
        <v>0</v>
      </c>
    </row>
    <row r="508" spans="2:16" x14ac:dyDescent="0.2">
      <c r="B508" s="238" t="s">
        <v>623</v>
      </c>
      <c r="C508" s="235"/>
      <c r="D508" s="239" t="s">
        <v>624</v>
      </c>
      <c r="E508" s="240"/>
      <c r="F508" s="18">
        <v>141500</v>
      </c>
      <c r="G508" s="18">
        <v>104000</v>
      </c>
      <c r="H508" s="19">
        <v>104000</v>
      </c>
      <c r="I508" s="32">
        <v>104000</v>
      </c>
      <c r="J508" s="1">
        <v>63</v>
      </c>
      <c r="K508" s="2">
        <v>45</v>
      </c>
      <c r="L508" s="15">
        <v>9</v>
      </c>
      <c r="M508" s="15">
        <v>9</v>
      </c>
      <c r="N508" s="241">
        <v>0</v>
      </c>
      <c r="O508" s="240"/>
      <c r="P508" s="5">
        <v>0</v>
      </c>
    </row>
    <row r="509" spans="2:16" x14ac:dyDescent="0.2">
      <c r="B509" s="276" t="s">
        <v>625</v>
      </c>
      <c r="C509" s="277"/>
      <c r="D509" s="277"/>
      <c r="E509" s="277"/>
      <c r="F509" s="35">
        <f>F507+F508</f>
        <v>213500</v>
      </c>
      <c r="G509" s="35">
        <f t="shared" ref="G509:I509" si="131">G507+G508</f>
        <v>160000</v>
      </c>
      <c r="H509" s="35">
        <f t="shared" si="131"/>
        <v>160000</v>
      </c>
      <c r="I509" s="197">
        <f t="shared" si="131"/>
        <v>160000</v>
      </c>
      <c r="J509" s="3" t="s">
        <v>14</v>
      </c>
      <c r="K509" s="12" t="s">
        <v>14</v>
      </c>
      <c r="L509" s="12" t="s">
        <v>14</v>
      </c>
      <c r="M509" s="12" t="s">
        <v>14</v>
      </c>
      <c r="N509" s="244" t="s">
        <v>14</v>
      </c>
      <c r="O509" s="245"/>
      <c r="P509" s="6" t="s">
        <v>14</v>
      </c>
    </row>
    <row r="510" spans="2:16" x14ac:dyDescent="0.2">
      <c r="B510" s="285" t="s">
        <v>626</v>
      </c>
      <c r="C510" s="294"/>
      <c r="D510" s="294"/>
      <c r="E510" s="294"/>
      <c r="F510" s="294"/>
      <c r="G510" s="294"/>
      <c r="H510" s="294"/>
      <c r="I510" s="310"/>
      <c r="J510" s="294"/>
      <c r="K510" s="294"/>
      <c r="L510" s="294"/>
      <c r="M510" s="294"/>
      <c r="N510" s="294"/>
      <c r="O510" s="294"/>
      <c r="P510" s="294"/>
    </row>
    <row r="511" spans="2:16" x14ac:dyDescent="0.2">
      <c r="B511" s="311" t="s">
        <v>627</v>
      </c>
      <c r="C511" s="294"/>
      <c r="D511" s="311" t="s">
        <v>628</v>
      </c>
      <c r="E511" s="294"/>
      <c r="F511" s="47">
        <v>1250000</v>
      </c>
      <c r="G511" s="52">
        <v>350000</v>
      </c>
      <c r="H511" s="20">
        <v>350000</v>
      </c>
      <c r="I511" s="225">
        <v>350000</v>
      </c>
      <c r="J511" s="54">
        <v>71</v>
      </c>
      <c r="K511" s="226">
        <v>45</v>
      </c>
      <c r="L511" s="48">
        <v>9</v>
      </c>
      <c r="M511" s="48">
        <v>9</v>
      </c>
      <c r="N511" s="272">
        <v>0</v>
      </c>
      <c r="O511" s="294"/>
      <c r="P511" s="50">
        <v>0</v>
      </c>
    </row>
    <row r="512" spans="2:16" x14ac:dyDescent="0.2">
      <c r="B512" s="311" t="s">
        <v>629</v>
      </c>
      <c r="C512" s="294"/>
      <c r="D512" s="311" t="s">
        <v>630</v>
      </c>
      <c r="E512" s="294"/>
      <c r="F512" s="51">
        <v>63355</v>
      </c>
      <c r="G512" s="53">
        <v>45000</v>
      </c>
      <c r="H512" s="19">
        <v>45000</v>
      </c>
      <c r="I512" s="32">
        <v>45000</v>
      </c>
      <c r="J512" s="54">
        <v>62.8</v>
      </c>
      <c r="K512" s="48">
        <v>45</v>
      </c>
      <c r="L512" s="48">
        <v>9</v>
      </c>
      <c r="M512" s="48">
        <v>8</v>
      </c>
      <c r="N512" s="272">
        <v>0</v>
      </c>
      <c r="O512" s="294"/>
      <c r="P512" s="50">
        <v>1</v>
      </c>
    </row>
    <row r="513" spans="2:16" ht="12" thickBot="1" x14ac:dyDescent="0.25">
      <c r="B513" s="282" t="s">
        <v>631</v>
      </c>
      <c r="C513" s="283"/>
      <c r="D513" s="283"/>
      <c r="E513" s="283"/>
      <c r="F513" s="35">
        <f>F511+F512</f>
        <v>1313355</v>
      </c>
      <c r="G513" s="35">
        <f t="shared" ref="G513:I513" si="132">G511+G512</f>
        <v>395000</v>
      </c>
      <c r="H513" s="35">
        <f t="shared" si="132"/>
        <v>395000</v>
      </c>
      <c r="I513" s="197">
        <f t="shared" si="132"/>
        <v>395000</v>
      </c>
      <c r="J513" s="3" t="s">
        <v>14</v>
      </c>
      <c r="K513" s="12" t="s">
        <v>14</v>
      </c>
      <c r="L513" s="12" t="s">
        <v>14</v>
      </c>
      <c r="M513" s="12" t="s">
        <v>14</v>
      </c>
      <c r="N513" s="244" t="s">
        <v>14</v>
      </c>
      <c r="O513" s="245"/>
      <c r="P513" s="6" t="s">
        <v>14</v>
      </c>
    </row>
    <row r="514" spans="2:16" x14ac:dyDescent="0.2">
      <c r="B514" s="267" t="s">
        <v>23</v>
      </c>
      <c r="C514" s="268"/>
      <c r="D514" s="268"/>
      <c r="E514" s="268"/>
      <c r="F514" s="57">
        <f>F492+F496+F504+F511</f>
        <v>2908380</v>
      </c>
      <c r="G514" s="58">
        <f t="shared" ref="G514:I514" si="133">G492+G496+G504+G511</f>
        <v>1320000</v>
      </c>
      <c r="H514" s="74">
        <f t="shared" si="133"/>
        <v>1050000</v>
      </c>
      <c r="I514" s="189">
        <f t="shared" si="133"/>
        <v>1050000</v>
      </c>
      <c r="J514" s="9" t="s">
        <v>14</v>
      </c>
      <c r="K514" s="44" t="s">
        <v>14</v>
      </c>
      <c r="L514" s="44" t="s">
        <v>14</v>
      </c>
      <c r="M514" s="44" t="s">
        <v>14</v>
      </c>
      <c r="N514" s="269" t="s">
        <v>14</v>
      </c>
      <c r="O514" s="270"/>
      <c r="P514" s="10" t="s">
        <v>14</v>
      </c>
    </row>
    <row r="515" spans="2:16" x14ac:dyDescent="0.2">
      <c r="B515" s="249" t="s">
        <v>24</v>
      </c>
      <c r="C515" s="250"/>
      <c r="D515" s="250"/>
      <c r="E515" s="250"/>
      <c r="F515" s="61">
        <f>F495+F499+F500+F503+F507+F508+F512</f>
        <v>2821655</v>
      </c>
      <c r="G515" s="62">
        <f t="shared" ref="G515:I515" si="134">G495+G499+G500+G503+G507+G508+G512</f>
        <v>2465720</v>
      </c>
      <c r="H515" s="63">
        <f t="shared" si="134"/>
        <v>2058200</v>
      </c>
      <c r="I515" s="185">
        <f t="shared" si="134"/>
        <v>884200</v>
      </c>
      <c r="J515" s="3" t="s">
        <v>14</v>
      </c>
      <c r="K515" s="43" t="s">
        <v>14</v>
      </c>
      <c r="L515" s="43" t="s">
        <v>14</v>
      </c>
      <c r="M515" s="43" t="s">
        <v>14</v>
      </c>
      <c r="N515" s="244" t="s">
        <v>14</v>
      </c>
      <c r="O515" s="245"/>
      <c r="P515" s="6" t="s">
        <v>14</v>
      </c>
    </row>
    <row r="516" spans="2:16" ht="12" thickBot="1" x14ac:dyDescent="0.25">
      <c r="B516" s="251" t="s">
        <v>632</v>
      </c>
      <c r="C516" s="252"/>
      <c r="D516" s="252"/>
      <c r="E516" s="252"/>
      <c r="F516" s="78">
        <f>F493+F497+F501+F505+F509+F513</f>
        <v>5730035</v>
      </c>
      <c r="G516" s="79">
        <f t="shared" ref="G516:I516" si="135">G493+G497+G501+G505+G509+G513</f>
        <v>3785720</v>
      </c>
      <c r="H516" s="80">
        <f t="shared" si="135"/>
        <v>3108200</v>
      </c>
      <c r="I516" s="191">
        <f t="shared" si="135"/>
        <v>1934200</v>
      </c>
      <c r="J516" s="7" t="s">
        <v>14</v>
      </c>
      <c r="K516" s="45" t="s">
        <v>14</v>
      </c>
      <c r="L516" s="45" t="s">
        <v>14</v>
      </c>
      <c r="M516" s="45" t="s">
        <v>14</v>
      </c>
      <c r="N516" s="253" t="s">
        <v>14</v>
      </c>
      <c r="O516" s="254"/>
      <c r="P516" s="8" t="s">
        <v>14</v>
      </c>
    </row>
    <row r="517" spans="2:16" s="117" customFormat="1" ht="12" thickBot="1" x14ac:dyDescent="0.25">
      <c r="B517" s="174"/>
      <c r="C517" s="175"/>
      <c r="D517" s="175"/>
      <c r="E517" s="175"/>
      <c r="F517" s="176"/>
      <c r="G517" s="176"/>
      <c r="H517" s="176"/>
      <c r="I517" s="208"/>
      <c r="J517" s="3"/>
      <c r="K517" s="43"/>
      <c r="L517" s="43"/>
      <c r="M517" s="43"/>
      <c r="N517" s="43"/>
      <c r="P517" s="6"/>
    </row>
    <row r="518" spans="2:16" ht="15" customHeight="1" x14ac:dyDescent="0.2">
      <c r="B518" s="302" t="s">
        <v>634</v>
      </c>
      <c r="C518" s="303"/>
      <c r="D518" s="303"/>
      <c r="E518" s="303"/>
      <c r="F518" s="68"/>
      <c r="G518" s="69"/>
      <c r="H518" s="211"/>
      <c r="I518" s="200">
        <f>I12+I45+I126+I137+I145+I155+I161+I187+I191+I194+I221+I237+I250+I254+I272+I314+I378+I386+I403+I418+I433+I440+I475</f>
        <v>14319948.439999999</v>
      </c>
      <c r="J518" s="9"/>
      <c r="K518" s="14"/>
      <c r="L518" s="14"/>
      <c r="M518" s="14"/>
      <c r="N518" s="14"/>
      <c r="O518" s="126"/>
      <c r="P518" s="10"/>
    </row>
    <row r="519" spans="2:16" ht="0" hidden="1" customHeight="1" x14ac:dyDescent="0.2">
      <c r="B519" s="172"/>
      <c r="C519" s="173"/>
      <c r="D519" s="173"/>
      <c r="E519" s="173"/>
      <c r="F519" s="70"/>
      <c r="G519" s="71"/>
      <c r="H519" s="70"/>
      <c r="I519" s="201"/>
      <c r="J519" s="3"/>
      <c r="K519" s="12"/>
      <c r="L519" s="12"/>
      <c r="M519" s="12"/>
      <c r="N519" s="12"/>
      <c r="P519" s="6"/>
    </row>
    <row r="520" spans="2:16" ht="15" customHeight="1" x14ac:dyDescent="0.2">
      <c r="B520" s="230" t="s">
        <v>721</v>
      </c>
      <c r="C520" s="231"/>
      <c r="D520" s="231"/>
      <c r="E520" s="232"/>
      <c r="F520" s="67"/>
      <c r="G520" s="72"/>
      <c r="H520" s="212"/>
      <c r="I520" s="202">
        <f>I46+I129+I273</f>
        <v>609680</v>
      </c>
      <c r="J520" s="3"/>
      <c r="K520" s="12"/>
      <c r="L520" s="12"/>
      <c r="M520" s="12"/>
      <c r="N520" s="12"/>
      <c r="P520" s="6"/>
    </row>
    <row r="521" spans="2:16" s="117" customFormat="1" ht="15" customHeight="1" x14ac:dyDescent="0.2">
      <c r="B521" s="230" t="s">
        <v>719</v>
      </c>
      <c r="C521" s="231"/>
      <c r="D521" s="231"/>
      <c r="E521" s="232"/>
      <c r="F521" s="209"/>
      <c r="G521" s="215"/>
      <c r="H521" s="213"/>
      <c r="I521" s="210">
        <f>I244</f>
        <v>18000</v>
      </c>
      <c r="J521" s="3"/>
      <c r="K521" s="43"/>
      <c r="L521" s="43"/>
      <c r="M521" s="43"/>
      <c r="N521" s="43"/>
      <c r="P521" s="6"/>
    </row>
    <row r="522" spans="2:16" ht="15.75" customHeight="1" thickBot="1" x14ac:dyDescent="0.25">
      <c r="B522" s="265" t="s">
        <v>720</v>
      </c>
      <c r="C522" s="266"/>
      <c r="D522" s="266"/>
      <c r="E522" s="266"/>
      <c r="F522" s="73"/>
      <c r="G522" s="56"/>
      <c r="H522" s="214"/>
      <c r="I522" s="203">
        <f>I518+I520+I521</f>
        <v>14947628.439999999</v>
      </c>
      <c r="J522" s="7"/>
      <c r="K522" s="13"/>
      <c r="L522" s="13"/>
      <c r="M522" s="13"/>
      <c r="N522" s="13"/>
      <c r="O522" s="127"/>
      <c r="P522" s="8"/>
    </row>
    <row r="523" spans="2:16" ht="15" customHeight="1" x14ac:dyDescent="0.2">
      <c r="B523" s="304" t="s">
        <v>642</v>
      </c>
      <c r="C523" s="305"/>
      <c r="D523" s="305"/>
      <c r="E523" s="305"/>
      <c r="F523" s="91">
        <f t="shared" ref="F523:I525" si="136">F7+F29+F63+F82+F109+F173+F239+F284+F303+F323+F370+F461+F487+F514</f>
        <v>32803415</v>
      </c>
      <c r="G523" s="122">
        <f t="shared" si="136"/>
        <v>21644156</v>
      </c>
      <c r="H523" s="123">
        <f t="shared" si="136"/>
        <v>17753156</v>
      </c>
      <c r="I523" s="204">
        <f t="shared" si="136"/>
        <v>17753156</v>
      </c>
      <c r="J523" s="9" t="s">
        <v>14</v>
      </c>
      <c r="K523" s="44" t="s">
        <v>14</v>
      </c>
      <c r="L523" s="44" t="s">
        <v>14</v>
      </c>
      <c r="M523" s="44" t="s">
        <v>14</v>
      </c>
      <c r="N523" s="269" t="s">
        <v>14</v>
      </c>
      <c r="O523" s="270"/>
      <c r="P523" s="10" t="s">
        <v>14</v>
      </c>
    </row>
    <row r="524" spans="2:16" ht="15" customHeight="1" x14ac:dyDescent="0.2">
      <c r="B524" s="306" t="s">
        <v>641</v>
      </c>
      <c r="C524" s="307"/>
      <c r="D524" s="307"/>
      <c r="E524" s="307"/>
      <c r="F524" s="92">
        <f t="shared" si="136"/>
        <v>60059974</v>
      </c>
      <c r="G524" s="124">
        <f t="shared" si="136"/>
        <v>48171312</v>
      </c>
      <c r="H524" s="125">
        <f t="shared" si="136"/>
        <v>40222551</v>
      </c>
      <c r="I524" s="205">
        <f>I8+I30+I64+I83+I110+I174+I240+I285+I304+I324+I371+I462+I488+I515</f>
        <v>37185059.439999998</v>
      </c>
      <c r="J524" s="3" t="s">
        <v>14</v>
      </c>
      <c r="K524" s="43" t="s">
        <v>14</v>
      </c>
      <c r="L524" s="43" t="s">
        <v>14</v>
      </c>
      <c r="M524" s="43" t="s">
        <v>14</v>
      </c>
      <c r="N524" s="244" t="s">
        <v>14</v>
      </c>
      <c r="O524" s="245"/>
      <c r="P524" s="6" t="s">
        <v>14</v>
      </c>
    </row>
    <row r="525" spans="2:16" ht="15" customHeight="1" thickBot="1" x14ac:dyDescent="0.25">
      <c r="B525" s="308" t="s">
        <v>643</v>
      </c>
      <c r="C525" s="309"/>
      <c r="D525" s="309"/>
      <c r="E525" s="309"/>
      <c r="F525" s="34">
        <f t="shared" si="136"/>
        <v>92863389</v>
      </c>
      <c r="G525" s="55">
        <f t="shared" si="136"/>
        <v>69815468</v>
      </c>
      <c r="H525" s="177">
        <f t="shared" si="136"/>
        <v>57975707</v>
      </c>
      <c r="I525" s="206">
        <f t="shared" si="136"/>
        <v>54938215.439999998</v>
      </c>
      <c r="J525" s="7" t="s">
        <v>14</v>
      </c>
      <c r="K525" s="45" t="s">
        <v>14</v>
      </c>
      <c r="L525" s="45" t="s">
        <v>14</v>
      </c>
      <c r="M525" s="45" t="s">
        <v>14</v>
      </c>
      <c r="N525" s="253" t="s">
        <v>14</v>
      </c>
      <c r="O525" s="254"/>
      <c r="P525" s="8" t="s">
        <v>14</v>
      </c>
    </row>
    <row r="527" spans="2:16" x14ac:dyDescent="0.2">
      <c r="I527" s="116"/>
    </row>
    <row r="528" spans="2:16" x14ac:dyDescent="0.2">
      <c r="I528" s="116"/>
    </row>
    <row r="529" spans="9:9" x14ac:dyDescent="0.2">
      <c r="I529" s="116"/>
    </row>
    <row r="530" spans="9:9" x14ac:dyDescent="0.2">
      <c r="I530" s="116"/>
    </row>
    <row r="531" spans="9:9" x14ac:dyDescent="0.2">
      <c r="I531" s="116"/>
    </row>
  </sheetData>
  <sheetProtection password="C6E6" sheet="1" objects="1" scenarios="1"/>
  <mergeCells count="1140">
    <mergeCell ref="B11:P11"/>
    <mergeCell ref="B12:C12"/>
    <mergeCell ref="D12:E12"/>
    <mergeCell ref="N12:O12"/>
    <mergeCell ref="B13:E13"/>
    <mergeCell ref="N13:O13"/>
    <mergeCell ref="B45:C45"/>
    <mergeCell ref="D45:E45"/>
    <mergeCell ref="N45:O45"/>
    <mergeCell ref="B247:C247"/>
    <mergeCell ref="D247:E247"/>
    <mergeCell ref="N247:O247"/>
    <mergeCell ref="B248:E248"/>
    <mergeCell ref="N248:O248"/>
    <mergeCell ref="B243:P243"/>
    <mergeCell ref="B234:C234"/>
    <mergeCell ref="D234:E234"/>
    <mergeCell ref="N234:O234"/>
    <mergeCell ref="B232:E232"/>
    <mergeCell ref="N232:O232"/>
    <mergeCell ref="B233:P233"/>
    <mergeCell ref="B231:C231"/>
    <mergeCell ref="D231:E231"/>
    <mergeCell ref="B223:P223"/>
    <mergeCell ref="B219:E219"/>
    <mergeCell ref="N219:O219"/>
    <mergeCell ref="B235:E235"/>
    <mergeCell ref="N235:O235"/>
    <mergeCell ref="B239:E239"/>
    <mergeCell ref="N239:O239"/>
    <mergeCell ref="D246:E246"/>
    <mergeCell ref="N246:O246"/>
    <mergeCell ref="B509:E509"/>
    <mergeCell ref="N509:O509"/>
    <mergeCell ref="B506:P506"/>
    <mergeCell ref="B507:C507"/>
    <mergeCell ref="D507:E507"/>
    <mergeCell ref="N507:O507"/>
    <mergeCell ref="B508:C508"/>
    <mergeCell ref="D508:E508"/>
    <mergeCell ref="N508:O508"/>
    <mergeCell ref="D221:E221"/>
    <mergeCell ref="N221:O221"/>
    <mergeCell ref="B222:E222"/>
    <mergeCell ref="J222:P222"/>
    <mergeCell ref="B236:P236"/>
    <mergeCell ref="B237:C237"/>
    <mergeCell ref="D237:E237"/>
    <mergeCell ref="N237:O237"/>
    <mergeCell ref="B238:E238"/>
    <mergeCell ref="B498:P498"/>
    <mergeCell ref="B499:C499"/>
    <mergeCell ref="D499:E499"/>
    <mergeCell ref="N499:O499"/>
    <mergeCell ref="B500:C500"/>
    <mergeCell ref="D500:E500"/>
    <mergeCell ref="N500:O500"/>
    <mergeCell ref="B497:E497"/>
    <mergeCell ref="N497:O497"/>
    <mergeCell ref="B495:C495"/>
    <mergeCell ref="D495:E495"/>
    <mergeCell ref="N495:O495"/>
    <mergeCell ref="B496:C496"/>
    <mergeCell ref="B518:E518"/>
    <mergeCell ref="B523:E523"/>
    <mergeCell ref="N523:O523"/>
    <mergeCell ref="B524:E524"/>
    <mergeCell ref="N524:O524"/>
    <mergeCell ref="B525:E525"/>
    <mergeCell ref="N525:O525"/>
    <mergeCell ref="B514:E514"/>
    <mergeCell ref="N514:O514"/>
    <mergeCell ref="B515:E515"/>
    <mergeCell ref="N515:O515"/>
    <mergeCell ref="B516:E516"/>
    <mergeCell ref="N516:O516"/>
    <mergeCell ref="B513:E513"/>
    <mergeCell ref="N513:O513"/>
    <mergeCell ref="B510:P510"/>
    <mergeCell ref="B511:C511"/>
    <mergeCell ref="D511:E511"/>
    <mergeCell ref="N511:O511"/>
    <mergeCell ref="B512:C512"/>
    <mergeCell ref="D512:E512"/>
    <mergeCell ref="N512:O512"/>
    <mergeCell ref="D496:E496"/>
    <mergeCell ref="N496:O496"/>
    <mergeCell ref="B505:E505"/>
    <mergeCell ref="N505:O505"/>
    <mergeCell ref="B502:P502"/>
    <mergeCell ref="B503:C503"/>
    <mergeCell ref="D503:E503"/>
    <mergeCell ref="N503:O503"/>
    <mergeCell ref="B504:C504"/>
    <mergeCell ref="D504:E504"/>
    <mergeCell ref="N504:O504"/>
    <mergeCell ref="B501:E501"/>
    <mergeCell ref="N501:O501"/>
    <mergeCell ref="B485:C485"/>
    <mergeCell ref="D485:E485"/>
    <mergeCell ref="N485:O485"/>
    <mergeCell ref="B483:E483"/>
    <mergeCell ref="N483:O483"/>
    <mergeCell ref="B484:P484"/>
    <mergeCell ref="B482:C482"/>
    <mergeCell ref="D482:E482"/>
    <mergeCell ref="N482:O482"/>
    <mergeCell ref="B480:E480"/>
    <mergeCell ref="N480:O480"/>
    <mergeCell ref="B481:P481"/>
    <mergeCell ref="B493:E493"/>
    <mergeCell ref="N493:O493"/>
    <mergeCell ref="B494:P494"/>
    <mergeCell ref="B491:P491"/>
    <mergeCell ref="B492:C492"/>
    <mergeCell ref="D492:E492"/>
    <mergeCell ref="N492:O492"/>
    <mergeCell ref="B488:E488"/>
    <mergeCell ref="N488:O488"/>
    <mergeCell ref="B489:E489"/>
    <mergeCell ref="N489:O489"/>
    <mergeCell ref="B490:P490"/>
    <mergeCell ref="B486:E486"/>
    <mergeCell ref="N486:O486"/>
    <mergeCell ref="B487:E487"/>
    <mergeCell ref="N487:O487"/>
    <mergeCell ref="B468:C468"/>
    <mergeCell ref="D468:E468"/>
    <mergeCell ref="N468:O468"/>
    <mergeCell ref="B469:C469"/>
    <mergeCell ref="D469:E469"/>
    <mergeCell ref="N469:O469"/>
    <mergeCell ref="B466:C466"/>
    <mergeCell ref="D466:E466"/>
    <mergeCell ref="N466:O466"/>
    <mergeCell ref="B467:C467"/>
    <mergeCell ref="D467:E467"/>
    <mergeCell ref="N467:O467"/>
    <mergeCell ref="B473:E473"/>
    <mergeCell ref="N473:O473"/>
    <mergeCell ref="B465:P465"/>
    <mergeCell ref="B479:C479"/>
    <mergeCell ref="D479:E479"/>
    <mergeCell ref="N479:O479"/>
    <mergeCell ref="B477:E477"/>
    <mergeCell ref="N477:O477"/>
    <mergeCell ref="B478:P478"/>
    <mergeCell ref="B474:P474"/>
    <mergeCell ref="B476:C476"/>
    <mergeCell ref="D476:E476"/>
    <mergeCell ref="N476:O476"/>
    <mergeCell ref="B470:E470"/>
    <mergeCell ref="N470:O470"/>
    <mergeCell ref="B471:P471"/>
    <mergeCell ref="B472:C472"/>
    <mergeCell ref="D472:E472"/>
    <mergeCell ref="N472:O472"/>
    <mergeCell ref="B475:C475"/>
    <mergeCell ref="B458:P458"/>
    <mergeCell ref="B459:C459"/>
    <mergeCell ref="D459:E459"/>
    <mergeCell ref="N459:O459"/>
    <mergeCell ref="B457:E457"/>
    <mergeCell ref="N457:O457"/>
    <mergeCell ref="B455:C455"/>
    <mergeCell ref="D455:E455"/>
    <mergeCell ref="N455:O455"/>
    <mergeCell ref="B456:C456"/>
    <mergeCell ref="D456:E456"/>
    <mergeCell ref="N456:O456"/>
    <mergeCell ref="B462:E462"/>
    <mergeCell ref="N462:O462"/>
    <mergeCell ref="B463:E463"/>
    <mergeCell ref="N463:O463"/>
    <mergeCell ref="B464:P464"/>
    <mergeCell ref="B460:E460"/>
    <mergeCell ref="N460:O460"/>
    <mergeCell ref="B461:E461"/>
    <mergeCell ref="N461:O461"/>
    <mergeCell ref="B453:E453"/>
    <mergeCell ref="N453:O453"/>
    <mergeCell ref="B454:P454"/>
    <mergeCell ref="B452:C452"/>
    <mergeCell ref="D452:E452"/>
    <mergeCell ref="N452:O452"/>
    <mergeCell ref="B450:C450"/>
    <mergeCell ref="D450:E450"/>
    <mergeCell ref="N450:O450"/>
    <mergeCell ref="B451:C451"/>
    <mergeCell ref="D451:E451"/>
    <mergeCell ref="N451:O451"/>
    <mergeCell ref="B448:C448"/>
    <mergeCell ref="D448:E448"/>
    <mergeCell ref="N448:O448"/>
    <mergeCell ref="B449:C449"/>
    <mergeCell ref="D449:E449"/>
    <mergeCell ref="N449:O449"/>
    <mergeCell ref="B441:C441"/>
    <mergeCell ref="D441:E441"/>
    <mergeCell ref="N441:O441"/>
    <mergeCell ref="B438:E438"/>
    <mergeCell ref="N438:O438"/>
    <mergeCell ref="B439:P439"/>
    <mergeCell ref="B437:C437"/>
    <mergeCell ref="D437:E437"/>
    <mergeCell ref="N437:O437"/>
    <mergeCell ref="B435:E435"/>
    <mergeCell ref="N435:O435"/>
    <mergeCell ref="B436:P436"/>
    <mergeCell ref="B440:C440"/>
    <mergeCell ref="D440:E440"/>
    <mergeCell ref="N440:O440"/>
    <mergeCell ref="B447:C447"/>
    <mergeCell ref="D447:E447"/>
    <mergeCell ref="N447:O447"/>
    <mergeCell ref="B445:E445"/>
    <mergeCell ref="N445:O445"/>
    <mergeCell ref="B446:P446"/>
    <mergeCell ref="B444:C444"/>
    <mergeCell ref="D444:E444"/>
    <mergeCell ref="N444:O444"/>
    <mergeCell ref="B442:E442"/>
    <mergeCell ref="N442:O442"/>
    <mergeCell ref="B443:P443"/>
    <mergeCell ref="B427:E427"/>
    <mergeCell ref="N427:O427"/>
    <mergeCell ref="B428:P428"/>
    <mergeCell ref="B426:C426"/>
    <mergeCell ref="D426:E426"/>
    <mergeCell ref="N426:O426"/>
    <mergeCell ref="B424:E424"/>
    <mergeCell ref="N424:O424"/>
    <mergeCell ref="B425:P425"/>
    <mergeCell ref="B423:C423"/>
    <mergeCell ref="D423:E423"/>
    <mergeCell ref="N423:O423"/>
    <mergeCell ref="B432:P432"/>
    <mergeCell ref="B434:C434"/>
    <mergeCell ref="D434:E434"/>
    <mergeCell ref="N434:O434"/>
    <mergeCell ref="B431:E431"/>
    <mergeCell ref="N431:O431"/>
    <mergeCell ref="B429:C429"/>
    <mergeCell ref="D429:E429"/>
    <mergeCell ref="N429:O429"/>
    <mergeCell ref="B430:C430"/>
    <mergeCell ref="D430:E430"/>
    <mergeCell ref="N430:O430"/>
    <mergeCell ref="B433:C433"/>
    <mergeCell ref="D433:E433"/>
    <mergeCell ref="N433:O433"/>
    <mergeCell ref="B420:P420"/>
    <mergeCell ref="B421:C421"/>
    <mergeCell ref="D421:E421"/>
    <mergeCell ref="N421:O421"/>
    <mergeCell ref="B422:C422"/>
    <mergeCell ref="D422:E422"/>
    <mergeCell ref="N422:O422"/>
    <mergeCell ref="B416:E416"/>
    <mergeCell ref="N416:O416"/>
    <mergeCell ref="B413:P413"/>
    <mergeCell ref="B414:C414"/>
    <mergeCell ref="D414:E414"/>
    <mergeCell ref="N414:O414"/>
    <mergeCell ref="B415:C415"/>
    <mergeCell ref="D415:E415"/>
    <mergeCell ref="N415:O415"/>
    <mergeCell ref="B417:P417"/>
    <mergeCell ref="B418:C418"/>
    <mergeCell ref="D418:E418"/>
    <mergeCell ref="N418:O418"/>
    <mergeCell ref="B419:E419"/>
    <mergeCell ref="J419:P419"/>
    <mergeCell ref="B407:C407"/>
    <mergeCell ref="D407:E407"/>
    <mergeCell ref="N407:O407"/>
    <mergeCell ref="B405:E405"/>
    <mergeCell ref="N405:O405"/>
    <mergeCell ref="B406:P406"/>
    <mergeCell ref="B404:C404"/>
    <mergeCell ref="D404:E404"/>
    <mergeCell ref="N404:O404"/>
    <mergeCell ref="B401:E401"/>
    <mergeCell ref="N401:O401"/>
    <mergeCell ref="B402:P402"/>
    <mergeCell ref="B403:C403"/>
    <mergeCell ref="D403:E403"/>
    <mergeCell ref="N403:O403"/>
    <mergeCell ref="B412:E412"/>
    <mergeCell ref="N412:O412"/>
    <mergeCell ref="B410:C410"/>
    <mergeCell ref="D410:E410"/>
    <mergeCell ref="N410:O410"/>
    <mergeCell ref="B411:C411"/>
    <mergeCell ref="D411:E411"/>
    <mergeCell ref="N411:O411"/>
    <mergeCell ref="B408:E408"/>
    <mergeCell ref="N408:O408"/>
    <mergeCell ref="B409:P409"/>
    <mergeCell ref="B394:E394"/>
    <mergeCell ref="N394:O394"/>
    <mergeCell ref="B392:C392"/>
    <mergeCell ref="D392:E392"/>
    <mergeCell ref="N392:O392"/>
    <mergeCell ref="B393:C393"/>
    <mergeCell ref="D393:E393"/>
    <mergeCell ref="N393:O393"/>
    <mergeCell ref="B390:E390"/>
    <mergeCell ref="N390:O390"/>
    <mergeCell ref="B391:P391"/>
    <mergeCell ref="B400:C400"/>
    <mergeCell ref="D400:E400"/>
    <mergeCell ref="N400:O400"/>
    <mergeCell ref="B398:C398"/>
    <mergeCell ref="D398:E398"/>
    <mergeCell ref="N398:O398"/>
    <mergeCell ref="B399:C399"/>
    <mergeCell ref="D399:E399"/>
    <mergeCell ref="N399:O399"/>
    <mergeCell ref="B395:P395"/>
    <mergeCell ref="B396:C396"/>
    <mergeCell ref="D396:E396"/>
    <mergeCell ref="N396:O396"/>
    <mergeCell ref="B397:C397"/>
    <mergeCell ref="D397:E397"/>
    <mergeCell ref="N397:O397"/>
    <mergeCell ref="N376:O376"/>
    <mergeCell ref="B378:C378"/>
    <mergeCell ref="D378:E378"/>
    <mergeCell ref="N378:O378"/>
    <mergeCell ref="B389:C389"/>
    <mergeCell ref="D389:E389"/>
    <mergeCell ref="N389:O389"/>
    <mergeCell ref="B384:E384"/>
    <mergeCell ref="N384:O384"/>
    <mergeCell ref="B388:P388"/>
    <mergeCell ref="B382:P382"/>
    <mergeCell ref="B383:C383"/>
    <mergeCell ref="D383:E383"/>
    <mergeCell ref="N383:O383"/>
    <mergeCell ref="B381:E381"/>
    <mergeCell ref="N381:O381"/>
    <mergeCell ref="B385:P385"/>
    <mergeCell ref="B386:C386"/>
    <mergeCell ref="D386:E386"/>
    <mergeCell ref="N386:O386"/>
    <mergeCell ref="B387:E387"/>
    <mergeCell ref="J387:P387"/>
    <mergeCell ref="B367:P367"/>
    <mergeCell ref="B368:C368"/>
    <mergeCell ref="D368:E368"/>
    <mergeCell ref="N368:O368"/>
    <mergeCell ref="B366:E366"/>
    <mergeCell ref="N366:O366"/>
    <mergeCell ref="B364:C364"/>
    <mergeCell ref="D364:E364"/>
    <mergeCell ref="N364:O364"/>
    <mergeCell ref="B365:C365"/>
    <mergeCell ref="D365:E365"/>
    <mergeCell ref="N365:O365"/>
    <mergeCell ref="B377:P377"/>
    <mergeCell ref="B379:C379"/>
    <mergeCell ref="D379:E379"/>
    <mergeCell ref="N379:O379"/>
    <mergeCell ref="B380:C380"/>
    <mergeCell ref="D380:E380"/>
    <mergeCell ref="N380:O380"/>
    <mergeCell ref="B371:E371"/>
    <mergeCell ref="N371:O371"/>
    <mergeCell ref="B372:E372"/>
    <mergeCell ref="N372:O372"/>
    <mergeCell ref="B373:P373"/>
    <mergeCell ref="B369:E369"/>
    <mergeCell ref="N369:O369"/>
    <mergeCell ref="B370:E370"/>
    <mergeCell ref="N370:O370"/>
    <mergeCell ref="B375:C375"/>
    <mergeCell ref="D375:E375"/>
    <mergeCell ref="N375:O375"/>
    <mergeCell ref="B376:E376"/>
    <mergeCell ref="B358:C358"/>
    <mergeCell ref="D358:E358"/>
    <mergeCell ref="N358:O358"/>
    <mergeCell ref="B355:C355"/>
    <mergeCell ref="D355:E355"/>
    <mergeCell ref="N355:O355"/>
    <mergeCell ref="B356:C356"/>
    <mergeCell ref="D356:E356"/>
    <mergeCell ref="N356:O356"/>
    <mergeCell ref="B353:E353"/>
    <mergeCell ref="N353:O353"/>
    <mergeCell ref="B354:P354"/>
    <mergeCell ref="B362:E362"/>
    <mergeCell ref="N362:O362"/>
    <mergeCell ref="B363:P363"/>
    <mergeCell ref="B360:P360"/>
    <mergeCell ref="B361:C361"/>
    <mergeCell ref="D361:E361"/>
    <mergeCell ref="N361:O361"/>
    <mergeCell ref="B359:E359"/>
    <mergeCell ref="N359:O359"/>
    <mergeCell ref="B352:C352"/>
    <mergeCell ref="D352:E352"/>
    <mergeCell ref="N352:O352"/>
    <mergeCell ref="B350:C350"/>
    <mergeCell ref="D350:E350"/>
    <mergeCell ref="N350:O350"/>
    <mergeCell ref="B351:C351"/>
    <mergeCell ref="D351:E351"/>
    <mergeCell ref="N351:O351"/>
    <mergeCell ref="B348:C348"/>
    <mergeCell ref="D348:E348"/>
    <mergeCell ref="N348:O348"/>
    <mergeCell ref="B349:C349"/>
    <mergeCell ref="D349:E349"/>
    <mergeCell ref="N349:O349"/>
    <mergeCell ref="B357:C357"/>
    <mergeCell ref="D357:E357"/>
    <mergeCell ref="N357:O357"/>
    <mergeCell ref="B346:E346"/>
    <mergeCell ref="N346:O346"/>
    <mergeCell ref="B347:P347"/>
    <mergeCell ref="B345:C345"/>
    <mergeCell ref="D345:E345"/>
    <mergeCell ref="N345:O345"/>
    <mergeCell ref="B343:C343"/>
    <mergeCell ref="D343:E343"/>
    <mergeCell ref="N343:O343"/>
    <mergeCell ref="B344:C344"/>
    <mergeCell ref="D344:E344"/>
    <mergeCell ref="N344:O344"/>
    <mergeCell ref="B340:P340"/>
    <mergeCell ref="B341:C341"/>
    <mergeCell ref="D341:E341"/>
    <mergeCell ref="N341:O341"/>
    <mergeCell ref="B342:C342"/>
    <mergeCell ref="D342:E342"/>
    <mergeCell ref="N342:O342"/>
    <mergeCell ref="B326:P326"/>
    <mergeCell ref="B333:P333"/>
    <mergeCell ref="B334:C334"/>
    <mergeCell ref="D334:E334"/>
    <mergeCell ref="N334:O334"/>
    <mergeCell ref="B323:E323"/>
    <mergeCell ref="N323:O323"/>
    <mergeCell ref="B324:E324"/>
    <mergeCell ref="N324:O324"/>
    <mergeCell ref="B325:E325"/>
    <mergeCell ref="N325:O325"/>
    <mergeCell ref="B322:E322"/>
    <mergeCell ref="N322:O322"/>
    <mergeCell ref="B327:P327"/>
    <mergeCell ref="B339:E339"/>
    <mergeCell ref="N339:O339"/>
    <mergeCell ref="B336:P336"/>
    <mergeCell ref="B337:C337"/>
    <mergeCell ref="D337:E337"/>
    <mergeCell ref="N337:O337"/>
    <mergeCell ref="B338:C338"/>
    <mergeCell ref="D338:E338"/>
    <mergeCell ref="N338:O338"/>
    <mergeCell ref="B335:E335"/>
    <mergeCell ref="N335:O335"/>
    <mergeCell ref="B332:E332"/>
    <mergeCell ref="N332:O332"/>
    <mergeCell ref="B321:C321"/>
    <mergeCell ref="D321:E321"/>
    <mergeCell ref="N321:O321"/>
    <mergeCell ref="B318:E318"/>
    <mergeCell ref="N318:O318"/>
    <mergeCell ref="B319:P319"/>
    <mergeCell ref="B317:C317"/>
    <mergeCell ref="D317:E317"/>
    <mergeCell ref="N317:O317"/>
    <mergeCell ref="B313:P313"/>
    <mergeCell ref="B315:C315"/>
    <mergeCell ref="D315:E315"/>
    <mergeCell ref="N315:O315"/>
    <mergeCell ref="B316:C316"/>
    <mergeCell ref="D316:E316"/>
    <mergeCell ref="N316:O316"/>
    <mergeCell ref="B314:C314"/>
    <mergeCell ref="D314:E314"/>
    <mergeCell ref="N314:O314"/>
    <mergeCell ref="B312:E312"/>
    <mergeCell ref="N312:O312"/>
    <mergeCell ref="B310:C310"/>
    <mergeCell ref="D310:E310"/>
    <mergeCell ref="N310:O310"/>
    <mergeCell ref="B311:C311"/>
    <mergeCell ref="D311:E311"/>
    <mergeCell ref="N311:O311"/>
    <mergeCell ref="B307:P307"/>
    <mergeCell ref="B308:C308"/>
    <mergeCell ref="D308:E308"/>
    <mergeCell ref="N308:O308"/>
    <mergeCell ref="B309:C309"/>
    <mergeCell ref="D309:E309"/>
    <mergeCell ref="N309:O309"/>
    <mergeCell ref="B320:C320"/>
    <mergeCell ref="D320:E320"/>
    <mergeCell ref="N320:O320"/>
    <mergeCell ref="B297:P297"/>
    <mergeCell ref="B298:C298"/>
    <mergeCell ref="D298:E298"/>
    <mergeCell ref="N298:O298"/>
    <mergeCell ref="B296:E296"/>
    <mergeCell ref="N296:O296"/>
    <mergeCell ref="B294:P294"/>
    <mergeCell ref="B295:C295"/>
    <mergeCell ref="D295:E295"/>
    <mergeCell ref="N295:O295"/>
    <mergeCell ref="B304:E304"/>
    <mergeCell ref="N304:O304"/>
    <mergeCell ref="B305:E305"/>
    <mergeCell ref="N305:O305"/>
    <mergeCell ref="B306:P306"/>
    <mergeCell ref="B302:E302"/>
    <mergeCell ref="N302:O302"/>
    <mergeCell ref="B303:E303"/>
    <mergeCell ref="N303:O303"/>
    <mergeCell ref="B301:C301"/>
    <mergeCell ref="D301:E301"/>
    <mergeCell ref="N301:O301"/>
    <mergeCell ref="B299:E299"/>
    <mergeCell ref="N299:O299"/>
    <mergeCell ref="B300:P300"/>
    <mergeCell ref="B283:E283"/>
    <mergeCell ref="N283:O283"/>
    <mergeCell ref="B281:C281"/>
    <mergeCell ref="D281:E281"/>
    <mergeCell ref="N281:O281"/>
    <mergeCell ref="B282:C282"/>
    <mergeCell ref="D282:E282"/>
    <mergeCell ref="N282:O282"/>
    <mergeCell ref="B279:C279"/>
    <mergeCell ref="D279:E279"/>
    <mergeCell ref="N279:O279"/>
    <mergeCell ref="B280:C280"/>
    <mergeCell ref="D280:E280"/>
    <mergeCell ref="N280:O280"/>
    <mergeCell ref="B293:E293"/>
    <mergeCell ref="N293:O293"/>
    <mergeCell ref="B287:P287"/>
    <mergeCell ref="B291:P291"/>
    <mergeCell ref="B292:C292"/>
    <mergeCell ref="D292:E292"/>
    <mergeCell ref="N292:O292"/>
    <mergeCell ref="B284:E284"/>
    <mergeCell ref="N284:O284"/>
    <mergeCell ref="B285:E285"/>
    <mergeCell ref="N285:O285"/>
    <mergeCell ref="B286:E286"/>
    <mergeCell ref="N286:O286"/>
    <mergeCell ref="B290:E290"/>
    <mergeCell ref="N290:O290"/>
    <mergeCell ref="B288:P288"/>
    <mergeCell ref="B277:C277"/>
    <mergeCell ref="D277:E277"/>
    <mergeCell ref="N277:O277"/>
    <mergeCell ref="B278:C278"/>
    <mergeCell ref="D278:E278"/>
    <mergeCell ref="N278:O278"/>
    <mergeCell ref="B275:E275"/>
    <mergeCell ref="N275:O275"/>
    <mergeCell ref="B276:P276"/>
    <mergeCell ref="B274:C274"/>
    <mergeCell ref="D274:E274"/>
    <mergeCell ref="N274:O274"/>
    <mergeCell ref="B270:E270"/>
    <mergeCell ref="N270:O270"/>
    <mergeCell ref="B271:P271"/>
    <mergeCell ref="B272:C272"/>
    <mergeCell ref="D272:E272"/>
    <mergeCell ref="N272:O272"/>
    <mergeCell ref="B264:C264"/>
    <mergeCell ref="D264:E264"/>
    <mergeCell ref="N264:O264"/>
    <mergeCell ref="B262:C262"/>
    <mergeCell ref="D262:E262"/>
    <mergeCell ref="N262:O262"/>
    <mergeCell ref="B263:C263"/>
    <mergeCell ref="D263:E263"/>
    <mergeCell ref="N263:O263"/>
    <mergeCell ref="B269:C269"/>
    <mergeCell ref="D269:E269"/>
    <mergeCell ref="N269:O269"/>
    <mergeCell ref="B266:P266"/>
    <mergeCell ref="B267:C267"/>
    <mergeCell ref="D267:E267"/>
    <mergeCell ref="N267:O267"/>
    <mergeCell ref="B268:C268"/>
    <mergeCell ref="D268:E268"/>
    <mergeCell ref="N268:O268"/>
    <mergeCell ref="B265:E265"/>
    <mergeCell ref="N265:O265"/>
    <mergeCell ref="B260:C260"/>
    <mergeCell ref="D260:E260"/>
    <mergeCell ref="N260:O260"/>
    <mergeCell ref="B261:C261"/>
    <mergeCell ref="D261:E261"/>
    <mergeCell ref="N261:O261"/>
    <mergeCell ref="B258:E258"/>
    <mergeCell ref="N258:O258"/>
    <mergeCell ref="B259:P259"/>
    <mergeCell ref="B257:C257"/>
    <mergeCell ref="D257:E257"/>
    <mergeCell ref="N257:O257"/>
    <mergeCell ref="B252:E252"/>
    <mergeCell ref="N252:O252"/>
    <mergeCell ref="B256:P256"/>
    <mergeCell ref="J238:P238"/>
    <mergeCell ref="B253:P253"/>
    <mergeCell ref="B254:C254"/>
    <mergeCell ref="D254:E254"/>
    <mergeCell ref="N254:O254"/>
    <mergeCell ref="B255:E255"/>
    <mergeCell ref="J255:P255"/>
    <mergeCell ref="B250:C250"/>
    <mergeCell ref="D250:E250"/>
    <mergeCell ref="N250:O250"/>
    <mergeCell ref="B249:P249"/>
    <mergeCell ref="B251:C251"/>
    <mergeCell ref="D251:E251"/>
    <mergeCell ref="N251:O251"/>
    <mergeCell ref="B240:E240"/>
    <mergeCell ref="N240:O240"/>
    <mergeCell ref="B241:E241"/>
    <mergeCell ref="B228:C228"/>
    <mergeCell ref="D228:E228"/>
    <mergeCell ref="N228:O228"/>
    <mergeCell ref="B226:C226"/>
    <mergeCell ref="D226:E226"/>
    <mergeCell ref="N226:O226"/>
    <mergeCell ref="B227:C227"/>
    <mergeCell ref="D227:E227"/>
    <mergeCell ref="N227:O227"/>
    <mergeCell ref="B224:C224"/>
    <mergeCell ref="D224:E224"/>
    <mergeCell ref="N224:O224"/>
    <mergeCell ref="B225:C225"/>
    <mergeCell ref="D225:E225"/>
    <mergeCell ref="N225:O225"/>
    <mergeCell ref="N241:O241"/>
    <mergeCell ref="B242:P242"/>
    <mergeCell ref="N231:O231"/>
    <mergeCell ref="B229:E229"/>
    <mergeCell ref="N229:O229"/>
    <mergeCell ref="B230:P230"/>
    <mergeCell ref="B220:P220"/>
    <mergeCell ref="B221:C221"/>
    <mergeCell ref="B215:E215"/>
    <mergeCell ref="N215:O215"/>
    <mergeCell ref="B216:P216"/>
    <mergeCell ref="B214:C214"/>
    <mergeCell ref="D214:E214"/>
    <mergeCell ref="N214:O214"/>
    <mergeCell ref="B212:E212"/>
    <mergeCell ref="N212:O212"/>
    <mergeCell ref="B213:P213"/>
    <mergeCell ref="B211:C211"/>
    <mergeCell ref="D211:E211"/>
    <mergeCell ref="N211:O211"/>
    <mergeCell ref="B217:C217"/>
    <mergeCell ref="D217:E217"/>
    <mergeCell ref="N217:O217"/>
    <mergeCell ref="B218:C218"/>
    <mergeCell ref="D218:E218"/>
    <mergeCell ref="N218:O218"/>
    <mergeCell ref="B204:E204"/>
    <mergeCell ref="N204:O204"/>
    <mergeCell ref="B202:C202"/>
    <mergeCell ref="D202:E202"/>
    <mergeCell ref="N202:O202"/>
    <mergeCell ref="B203:C203"/>
    <mergeCell ref="D203:E203"/>
    <mergeCell ref="N203:O203"/>
    <mergeCell ref="B200:C200"/>
    <mergeCell ref="D200:E200"/>
    <mergeCell ref="N200:O200"/>
    <mergeCell ref="B201:C201"/>
    <mergeCell ref="D201:E201"/>
    <mergeCell ref="N201:O201"/>
    <mergeCell ref="B209:E209"/>
    <mergeCell ref="N209:O209"/>
    <mergeCell ref="B210:P210"/>
    <mergeCell ref="B208:C208"/>
    <mergeCell ref="D208:E208"/>
    <mergeCell ref="N208:O208"/>
    <mergeCell ref="B205:P205"/>
    <mergeCell ref="B206:C206"/>
    <mergeCell ref="D206:E206"/>
    <mergeCell ref="N206:O206"/>
    <mergeCell ref="B207:C207"/>
    <mergeCell ref="D207:E207"/>
    <mergeCell ref="N207:O207"/>
    <mergeCell ref="B198:E198"/>
    <mergeCell ref="N198:O198"/>
    <mergeCell ref="B199:P199"/>
    <mergeCell ref="B197:C197"/>
    <mergeCell ref="D197:E197"/>
    <mergeCell ref="N197:O197"/>
    <mergeCell ref="B195:C195"/>
    <mergeCell ref="D195:E195"/>
    <mergeCell ref="N195:O195"/>
    <mergeCell ref="B196:C196"/>
    <mergeCell ref="D196:E196"/>
    <mergeCell ref="N196:O196"/>
    <mergeCell ref="B189:E189"/>
    <mergeCell ref="N189:O189"/>
    <mergeCell ref="B193:P193"/>
    <mergeCell ref="B190:P190"/>
    <mergeCell ref="B191:C191"/>
    <mergeCell ref="D191:E191"/>
    <mergeCell ref="N191:O191"/>
    <mergeCell ref="B192:E192"/>
    <mergeCell ref="J192:P192"/>
    <mergeCell ref="B194:C194"/>
    <mergeCell ref="D194:E194"/>
    <mergeCell ref="N194:O194"/>
    <mergeCell ref="B180:E180"/>
    <mergeCell ref="N180:O180"/>
    <mergeCell ref="B186:P186"/>
    <mergeCell ref="B188:C188"/>
    <mergeCell ref="D188:E188"/>
    <mergeCell ref="N188:O188"/>
    <mergeCell ref="B185:E185"/>
    <mergeCell ref="N185:O185"/>
    <mergeCell ref="B183:C183"/>
    <mergeCell ref="D183:E183"/>
    <mergeCell ref="N183:O183"/>
    <mergeCell ref="B184:C184"/>
    <mergeCell ref="D184:E184"/>
    <mergeCell ref="N184:O184"/>
    <mergeCell ref="B187:C187"/>
    <mergeCell ref="D187:E187"/>
    <mergeCell ref="N187:O187"/>
    <mergeCell ref="B171:C171"/>
    <mergeCell ref="D171:E171"/>
    <mergeCell ref="N171:O171"/>
    <mergeCell ref="B168:E168"/>
    <mergeCell ref="N168:O168"/>
    <mergeCell ref="B165:P165"/>
    <mergeCell ref="B166:C166"/>
    <mergeCell ref="D166:E166"/>
    <mergeCell ref="N166:O166"/>
    <mergeCell ref="B167:C167"/>
    <mergeCell ref="D167:E167"/>
    <mergeCell ref="N167:O167"/>
    <mergeCell ref="B176:P176"/>
    <mergeCell ref="B181:P181"/>
    <mergeCell ref="B182:C182"/>
    <mergeCell ref="D182:E182"/>
    <mergeCell ref="N182:O182"/>
    <mergeCell ref="B173:E173"/>
    <mergeCell ref="N173:O173"/>
    <mergeCell ref="B174:E174"/>
    <mergeCell ref="N174:O174"/>
    <mergeCell ref="B175:E175"/>
    <mergeCell ref="N175:O175"/>
    <mergeCell ref="B172:E172"/>
    <mergeCell ref="N172:O172"/>
    <mergeCell ref="B177:P177"/>
    <mergeCell ref="B178:C178"/>
    <mergeCell ref="D178:E178"/>
    <mergeCell ref="N178:O178"/>
    <mergeCell ref="B179:C179"/>
    <mergeCell ref="D179:E179"/>
    <mergeCell ref="N179:O179"/>
    <mergeCell ref="B164:E164"/>
    <mergeCell ref="N164:O164"/>
    <mergeCell ref="B162:C162"/>
    <mergeCell ref="D162:E162"/>
    <mergeCell ref="N162:O162"/>
    <mergeCell ref="B163:C163"/>
    <mergeCell ref="D163:E163"/>
    <mergeCell ref="N163:O163"/>
    <mergeCell ref="B159:E159"/>
    <mergeCell ref="N159:O159"/>
    <mergeCell ref="B160:P160"/>
    <mergeCell ref="B161:C161"/>
    <mergeCell ref="D161:E161"/>
    <mergeCell ref="N161:O161"/>
    <mergeCell ref="B169:P169"/>
    <mergeCell ref="B170:C170"/>
    <mergeCell ref="D170:E170"/>
    <mergeCell ref="N170:O170"/>
    <mergeCell ref="B158:C158"/>
    <mergeCell ref="D158:E158"/>
    <mergeCell ref="N158:O158"/>
    <mergeCell ref="B141:P141"/>
    <mergeCell ref="B142:C142"/>
    <mergeCell ref="D142:E142"/>
    <mergeCell ref="N142:O142"/>
    <mergeCell ref="B143:E143"/>
    <mergeCell ref="N143:O143"/>
    <mergeCell ref="B145:C145"/>
    <mergeCell ref="B135:E135"/>
    <mergeCell ref="N135:O135"/>
    <mergeCell ref="B153:E153"/>
    <mergeCell ref="N153:O153"/>
    <mergeCell ref="B157:P157"/>
    <mergeCell ref="B151:P151"/>
    <mergeCell ref="B152:C152"/>
    <mergeCell ref="D152:E152"/>
    <mergeCell ref="N152:O152"/>
    <mergeCell ref="B150:E150"/>
    <mergeCell ref="N150:O150"/>
    <mergeCell ref="B154:P154"/>
    <mergeCell ref="B155:C155"/>
    <mergeCell ref="D155:E155"/>
    <mergeCell ref="N155:O155"/>
    <mergeCell ref="B156:E156"/>
    <mergeCell ref="N156:O156"/>
    <mergeCell ref="B148:C148"/>
    <mergeCell ref="D148:E148"/>
    <mergeCell ref="N148:O148"/>
    <mergeCell ref="B149:C149"/>
    <mergeCell ref="D149:E149"/>
    <mergeCell ref="N149:O149"/>
    <mergeCell ref="B147:P147"/>
    <mergeCell ref="D145:E145"/>
    <mergeCell ref="J146:P146"/>
    <mergeCell ref="B137:C137"/>
    <mergeCell ref="D137:E137"/>
    <mergeCell ref="N137:O137"/>
    <mergeCell ref="B144:P144"/>
    <mergeCell ref="B140:E140"/>
    <mergeCell ref="N140:O140"/>
    <mergeCell ref="B138:C138"/>
    <mergeCell ref="D138:E138"/>
    <mergeCell ref="N138:O138"/>
    <mergeCell ref="B139:C139"/>
    <mergeCell ref="N145:O145"/>
    <mergeCell ref="B146:E146"/>
    <mergeCell ref="D139:E139"/>
    <mergeCell ref="N139:O139"/>
    <mergeCell ref="N110:O110"/>
    <mergeCell ref="B111:E111"/>
    <mergeCell ref="N111:O111"/>
    <mergeCell ref="B112:P112"/>
    <mergeCell ref="D130:E130"/>
    <mergeCell ref="N130:O130"/>
    <mergeCell ref="B131:C131"/>
    <mergeCell ref="D131:E131"/>
    <mergeCell ref="N131:O131"/>
    <mergeCell ref="B124:E124"/>
    <mergeCell ref="N124:O124"/>
    <mergeCell ref="B122:C122"/>
    <mergeCell ref="D122:E122"/>
    <mergeCell ref="N122:O122"/>
    <mergeCell ref="B123:C123"/>
    <mergeCell ref="D123:E123"/>
    <mergeCell ref="N123:O123"/>
    <mergeCell ref="B125:P125"/>
    <mergeCell ref="B126:C126"/>
    <mergeCell ref="D126:E126"/>
    <mergeCell ref="N126:O126"/>
    <mergeCell ref="B127:E127"/>
    <mergeCell ref="J127:P127"/>
    <mergeCell ref="B109:E109"/>
    <mergeCell ref="N109:O109"/>
    <mergeCell ref="B113:P113"/>
    <mergeCell ref="B117:E117"/>
    <mergeCell ref="N117:O117"/>
    <mergeCell ref="B116:C116"/>
    <mergeCell ref="D116:E116"/>
    <mergeCell ref="N116:O116"/>
    <mergeCell ref="B114:C114"/>
    <mergeCell ref="D114:E114"/>
    <mergeCell ref="N114:O114"/>
    <mergeCell ref="B115:C115"/>
    <mergeCell ref="D115:E115"/>
    <mergeCell ref="N115:O115"/>
    <mergeCell ref="B100:P100"/>
    <mergeCell ref="B136:P136"/>
    <mergeCell ref="B133:P133"/>
    <mergeCell ref="B134:C134"/>
    <mergeCell ref="D134:E134"/>
    <mergeCell ref="N134:O134"/>
    <mergeCell ref="B132:E132"/>
    <mergeCell ref="N132:O132"/>
    <mergeCell ref="B128:P128"/>
    <mergeCell ref="B130:C130"/>
    <mergeCell ref="B120:E120"/>
    <mergeCell ref="N120:O120"/>
    <mergeCell ref="B121:P121"/>
    <mergeCell ref="B118:P118"/>
    <mergeCell ref="B119:C119"/>
    <mergeCell ref="D119:E119"/>
    <mergeCell ref="N119:O119"/>
    <mergeCell ref="B110:E110"/>
    <mergeCell ref="B98:C98"/>
    <mergeCell ref="D98:E98"/>
    <mergeCell ref="N98:O98"/>
    <mergeCell ref="B107:C107"/>
    <mergeCell ref="D107:E107"/>
    <mergeCell ref="N107:O107"/>
    <mergeCell ref="B105:E105"/>
    <mergeCell ref="N105:O105"/>
    <mergeCell ref="B106:P106"/>
    <mergeCell ref="B102:E102"/>
    <mergeCell ref="N102:O102"/>
    <mergeCell ref="B103:P103"/>
    <mergeCell ref="B89:P89"/>
    <mergeCell ref="B90:C90"/>
    <mergeCell ref="D90:E90"/>
    <mergeCell ref="N90:O90"/>
    <mergeCell ref="B108:E108"/>
    <mergeCell ref="N108:O108"/>
    <mergeCell ref="B83:E83"/>
    <mergeCell ref="N83:O83"/>
    <mergeCell ref="B84:E84"/>
    <mergeCell ref="N84:O84"/>
    <mergeCell ref="B85:P85"/>
    <mergeCell ref="B81:E81"/>
    <mergeCell ref="N81:O81"/>
    <mergeCell ref="B82:E82"/>
    <mergeCell ref="N82:O82"/>
    <mergeCell ref="B95:E95"/>
    <mergeCell ref="N95:O95"/>
    <mergeCell ref="B104:C104"/>
    <mergeCell ref="D104:E104"/>
    <mergeCell ref="N104:O104"/>
    <mergeCell ref="B93:C93"/>
    <mergeCell ref="D93:E93"/>
    <mergeCell ref="N93:O93"/>
    <mergeCell ref="B94:C94"/>
    <mergeCell ref="D94:E94"/>
    <mergeCell ref="N94:O94"/>
    <mergeCell ref="B91:E91"/>
    <mergeCell ref="N91:O91"/>
    <mergeCell ref="B92:P92"/>
    <mergeCell ref="B101:C101"/>
    <mergeCell ref="D101:E101"/>
    <mergeCell ref="N101:O101"/>
    <mergeCell ref="B99:E99"/>
    <mergeCell ref="N99:O99"/>
    <mergeCell ref="B96:P96"/>
    <mergeCell ref="B97:C97"/>
    <mergeCell ref="D97:E97"/>
    <mergeCell ref="N97:O97"/>
    <mergeCell ref="B73:E73"/>
    <mergeCell ref="N73:O73"/>
    <mergeCell ref="B70:P70"/>
    <mergeCell ref="B71:C71"/>
    <mergeCell ref="D71:E71"/>
    <mergeCell ref="N71:O71"/>
    <mergeCell ref="B72:C72"/>
    <mergeCell ref="D72:E72"/>
    <mergeCell ref="N72:O72"/>
    <mergeCell ref="B69:E69"/>
    <mergeCell ref="N69:O69"/>
    <mergeCell ref="B80:C80"/>
    <mergeCell ref="D80:E80"/>
    <mergeCell ref="N80:O80"/>
    <mergeCell ref="B78:E78"/>
    <mergeCell ref="N78:O78"/>
    <mergeCell ref="B79:P79"/>
    <mergeCell ref="B77:C77"/>
    <mergeCell ref="D77:E77"/>
    <mergeCell ref="N77:O77"/>
    <mergeCell ref="B74:P74"/>
    <mergeCell ref="B75:C75"/>
    <mergeCell ref="D75:E75"/>
    <mergeCell ref="N75:O75"/>
    <mergeCell ref="B76:C76"/>
    <mergeCell ref="D76:E76"/>
    <mergeCell ref="N76:O76"/>
    <mergeCell ref="D61:E61"/>
    <mergeCell ref="N61:O61"/>
    <mergeCell ref="B58:E58"/>
    <mergeCell ref="N58:O58"/>
    <mergeCell ref="B59:P59"/>
    <mergeCell ref="B57:C57"/>
    <mergeCell ref="D57:E57"/>
    <mergeCell ref="N57:O57"/>
    <mergeCell ref="B55:E55"/>
    <mergeCell ref="N55:O55"/>
    <mergeCell ref="B56:P56"/>
    <mergeCell ref="B66:P66"/>
    <mergeCell ref="B67:P67"/>
    <mergeCell ref="B68:C68"/>
    <mergeCell ref="D68:E68"/>
    <mergeCell ref="N68:O68"/>
    <mergeCell ref="B63:E63"/>
    <mergeCell ref="N63:O63"/>
    <mergeCell ref="B64:E64"/>
    <mergeCell ref="N64:O64"/>
    <mergeCell ref="B65:E65"/>
    <mergeCell ref="N65:O65"/>
    <mergeCell ref="B62:E62"/>
    <mergeCell ref="N62:O62"/>
    <mergeCell ref="B39:P39"/>
    <mergeCell ref="B40:C40"/>
    <mergeCell ref="D40:E40"/>
    <mergeCell ref="N40:O40"/>
    <mergeCell ref="B41:C41"/>
    <mergeCell ref="D41:E41"/>
    <mergeCell ref="N41:O41"/>
    <mergeCell ref="B38:E38"/>
    <mergeCell ref="N38:O38"/>
    <mergeCell ref="B36:C36"/>
    <mergeCell ref="D36:E36"/>
    <mergeCell ref="N36:O36"/>
    <mergeCell ref="B37:C37"/>
    <mergeCell ref="D37:E37"/>
    <mergeCell ref="N37:O37"/>
    <mergeCell ref="B48:E48"/>
    <mergeCell ref="N48:O48"/>
    <mergeCell ref="B47:C47"/>
    <mergeCell ref="D47:E47"/>
    <mergeCell ref="N47:O47"/>
    <mergeCell ref="B43:E43"/>
    <mergeCell ref="N43:O43"/>
    <mergeCell ref="B44:P44"/>
    <mergeCell ref="B42:C42"/>
    <mergeCell ref="D42:E42"/>
    <mergeCell ref="N42:O42"/>
    <mergeCell ref="B34:C34"/>
    <mergeCell ref="D34:E34"/>
    <mergeCell ref="N34:O34"/>
    <mergeCell ref="B35:C35"/>
    <mergeCell ref="D35:E35"/>
    <mergeCell ref="N35:O35"/>
    <mergeCell ref="B23:P23"/>
    <mergeCell ref="B21:C21"/>
    <mergeCell ref="D21:E21"/>
    <mergeCell ref="N21:O21"/>
    <mergeCell ref="B19:E19"/>
    <mergeCell ref="N19:O19"/>
    <mergeCell ref="B20:P20"/>
    <mergeCell ref="B30:E30"/>
    <mergeCell ref="N30:O30"/>
    <mergeCell ref="B31:E31"/>
    <mergeCell ref="N31:O31"/>
    <mergeCell ref="B32:P32"/>
    <mergeCell ref="B28:E28"/>
    <mergeCell ref="N28:O28"/>
    <mergeCell ref="B29:E29"/>
    <mergeCell ref="N29:O29"/>
    <mergeCell ref="B27:C27"/>
    <mergeCell ref="D27:E27"/>
    <mergeCell ref="N27:O27"/>
    <mergeCell ref="B1:P1"/>
    <mergeCell ref="B2:C2"/>
    <mergeCell ref="D2:E2"/>
    <mergeCell ref="N2:O2"/>
    <mergeCell ref="B520:E520"/>
    <mergeCell ref="B522:E522"/>
    <mergeCell ref="B374:P374"/>
    <mergeCell ref="B15:C15"/>
    <mergeCell ref="D15:E15"/>
    <mergeCell ref="N15:O15"/>
    <mergeCell ref="B289:C289"/>
    <mergeCell ref="D289:E289"/>
    <mergeCell ref="B7:E7"/>
    <mergeCell ref="N7:O7"/>
    <mergeCell ref="B331:C331"/>
    <mergeCell ref="D331:E331"/>
    <mergeCell ref="N331:O331"/>
    <mergeCell ref="B330:C330"/>
    <mergeCell ref="D330:E330"/>
    <mergeCell ref="N330:O330"/>
    <mergeCell ref="B329:C329"/>
    <mergeCell ref="D329:E329"/>
    <mergeCell ref="N329:O329"/>
    <mergeCell ref="B25:E25"/>
    <mergeCell ref="N25:O25"/>
    <mergeCell ref="B26:P26"/>
    <mergeCell ref="B3:P3"/>
    <mergeCell ref="B4:P4"/>
    <mergeCell ref="B5:C5"/>
    <mergeCell ref="D5:E5"/>
    <mergeCell ref="N5:O5"/>
    <mergeCell ref="N289:O289"/>
    <mergeCell ref="B6:E6"/>
    <mergeCell ref="B22:E22"/>
    <mergeCell ref="N22:O22"/>
    <mergeCell ref="B86:P86"/>
    <mergeCell ref="B87:C87"/>
    <mergeCell ref="D87:E87"/>
    <mergeCell ref="N87:O87"/>
    <mergeCell ref="B88:E88"/>
    <mergeCell ref="N88:O88"/>
    <mergeCell ref="B328:C328"/>
    <mergeCell ref="D328:E328"/>
    <mergeCell ref="N328:O328"/>
    <mergeCell ref="B8:E8"/>
    <mergeCell ref="N8:O8"/>
    <mergeCell ref="B9:E9"/>
    <mergeCell ref="N9:O9"/>
    <mergeCell ref="B10:P10"/>
    <mergeCell ref="B24:C24"/>
    <mergeCell ref="D24:E24"/>
    <mergeCell ref="N24:O24"/>
    <mergeCell ref="B245:C245"/>
    <mergeCell ref="D245:E245"/>
    <mergeCell ref="N245:O245"/>
    <mergeCell ref="B246:C246"/>
    <mergeCell ref="B18:C18"/>
    <mergeCell ref="D18:E18"/>
    <mergeCell ref="N18:O18"/>
    <mergeCell ref="B16:E16"/>
    <mergeCell ref="N16:O16"/>
    <mergeCell ref="B17:P17"/>
    <mergeCell ref="B14:P14"/>
    <mergeCell ref="B33:P33"/>
    <mergeCell ref="D475:E475"/>
    <mergeCell ref="N475:O475"/>
    <mergeCell ref="B46:C46"/>
    <mergeCell ref="D46:E46"/>
    <mergeCell ref="N46:O46"/>
    <mergeCell ref="B129:C129"/>
    <mergeCell ref="D129:E129"/>
    <mergeCell ref="N129:O129"/>
    <mergeCell ref="B273:C273"/>
    <mergeCell ref="D273:E273"/>
    <mergeCell ref="N273:O273"/>
    <mergeCell ref="B244:C244"/>
    <mergeCell ref="D244:E244"/>
    <mergeCell ref="N244:O244"/>
    <mergeCell ref="B521:E521"/>
    <mergeCell ref="B49:P49"/>
    <mergeCell ref="B53:P53"/>
    <mergeCell ref="B54:C54"/>
    <mergeCell ref="D54:E54"/>
    <mergeCell ref="N54:O54"/>
    <mergeCell ref="B52:E52"/>
    <mergeCell ref="N52:O52"/>
    <mergeCell ref="B50:C50"/>
    <mergeCell ref="D50:E50"/>
    <mergeCell ref="N50:O50"/>
    <mergeCell ref="B51:C51"/>
    <mergeCell ref="D51:E51"/>
    <mergeCell ref="N51:O51"/>
    <mergeCell ref="B60:C60"/>
    <mergeCell ref="D60:E60"/>
    <mergeCell ref="N60:O60"/>
    <mergeCell ref="B61:C61"/>
  </mergeCells>
  <pageMargins left="9.8425196850393706E-2" right="9.8425196850393706E-2" top="0.27559055118110198" bottom="0.58237401574803105" header="0.27559055118110198" footer="0.196850393700787"/>
  <pageSetup paperSize="9" orientation="landscape" horizontalDpi="300" verticalDpi="300" r:id="rId1"/>
  <headerFooter alignWithMargins="0">
    <oddFooter>&amp;L&amp;"Arial,Regular"&amp;8 18.2.2019 (8:54:04) &amp;C&amp;"Arial,Regular"&amp;8 EDS_SMVS_pracovni &amp;R&amp;"Arial,Regular"&amp;8 AdolfPolak314 
&amp;B&amp;"Arial"&amp;8Strana:&amp;B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Sheet1</vt:lpstr>
      <vt:lpstr>Sheet1!Názvy_tisku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POLÁK Adolf, Mgr.</dc:creator>
  <cp:lastModifiedBy>Polák-MV</cp:lastModifiedBy>
  <dcterms:created xsi:type="dcterms:W3CDTF">2019-02-18T08:31:27Z</dcterms:created>
  <dcterms:modified xsi:type="dcterms:W3CDTF">2019-03-27T07:20:14Z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