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OITSR\_Veřejné_zakázky_a_minitendry\_Microsoft\Rámcová dohoda 2024-2028\MM\"/>
    </mc:Choice>
  </mc:AlternateContent>
  <xr:revisionPtr revIDLastSave="0" documentId="13_ncr:1_{298A8DEB-66C3-4958-A401-0FC03410AC21}" xr6:coauthVersionLast="47" xr6:coauthVersionMax="47" xr10:uidLastSave="{00000000-0000-0000-0000-000000000000}"/>
  <bookViews>
    <workbookView xWindow="28680" yWindow="-120" windowWidth="29040" windowHeight="15720" xr2:uid="{947876F9-BE80-4FB0-8396-6F79D78D026F}"/>
  </bookViews>
  <sheets>
    <sheet name="List1" sheetId="1" r:id="rId1"/>
    <sheet name="List2" sheetId="2" r:id="rId2"/>
  </sheets>
  <definedNames>
    <definedName name="_xlnm._FilterDatabase" localSheetId="0" hidden="1">List1!$B$13:$P$19</definedName>
    <definedName name="Proc_en">List1!#REF!</definedName>
    <definedName name="Proc_fee">List1!$D$4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4" i="1" l="1"/>
  <c r="P18" i="1"/>
  <c r="P17" i="1"/>
  <c r="P16" i="1"/>
  <c r="P15" i="1"/>
  <c r="O18" i="1"/>
  <c r="O17" i="1"/>
  <c r="O16" i="1"/>
  <c r="O15" i="1"/>
  <c r="N18" i="1"/>
  <c r="N17" i="1"/>
  <c r="N16" i="1"/>
  <c r="N15" i="1"/>
  <c r="O14" i="1"/>
  <c r="P14" i="1" s="1"/>
  <c r="P20" i="1" l="1"/>
  <c r="F21" i="1" s="1"/>
  <c r="O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Matoušová Michaela, Ing.</author>
  </authors>
  <commentList>
    <comment ref="B2" authorId="0" shapeId="0" xr:uid="{98958BD8-CC00-4479-8305-DDBA439C493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Jedná se o kurs dle RD čl. III odst. 5, kurz vyhlášený ČNB ke dni vyhlášení příslušného minitendru.</t>
        </r>
      </text>
    </comment>
  </commentList>
</comments>
</file>

<file path=xl/sharedStrings.xml><?xml version="1.0" encoding="utf-8"?>
<sst xmlns="http://schemas.openxmlformats.org/spreadsheetml/2006/main" count="69" uniqueCount="68">
  <si>
    <t>Procento slevy Enterprise 6:</t>
  </si>
  <si>
    <t>Kurz EUR</t>
  </si>
  <si>
    <t>Žlutě označené buňky vyplní dodavatel (při podání nabídky v NEN)</t>
  </si>
  <si>
    <t>Číslo SKU</t>
  </si>
  <si>
    <t>Název produktu</t>
  </si>
  <si>
    <t>Jednotka nákupu</t>
  </si>
  <si>
    <t>Nákupní období</t>
  </si>
  <si>
    <t>Počet kusů</t>
  </si>
  <si>
    <t>Government</t>
  </si>
  <si>
    <t>Enterprise</t>
  </si>
  <si>
    <t>Non-Specific</t>
  </si>
  <si>
    <t>Additional Product</t>
  </si>
  <si>
    <t>Added at Signing</t>
  </si>
  <si>
    <t>A</t>
  </si>
  <si>
    <t>Cena celkem v Kč</t>
  </si>
  <si>
    <t>Výsledná cena v Kč bez DPH přepočtena zadaným kursem výše pro doplnění do smlouvy</t>
  </si>
  <si>
    <t>Enterprise 6</t>
  </si>
  <si>
    <t>B</t>
  </si>
  <si>
    <t>C</t>
  </si>
  <si>
    <t>D</t>
  </si>
  <si>
    <t>Cena celkem v EUR</t>
  </si>
  <si>
    <t>Typ smlouvy</t>
  </si>
  <si>
    <t>Hladina</t>
  </si>
  <si>
    <t>Corporate</t>
  </si>
  <si>
    <t>1 Month</t>
  </si>
  <si>
    <t>1 Year</t>
  </si>
  <si>
    <t>2 Years</t>
  </si>
  <si>
    <t>3 Years</t>
  </si>
  <si>
    <t>1Y Remaining</t>
  </si>
  <si>
    <t>2Y Remaining</t>
  </si>
  <si>
    <t>3Y Remaining</t>
  </si>
  <si>
    <t>True-Up Y1</t>
  </si>
  <si>
    <t>True-Up Y2</t>
  </si>
  <si>
    <t>True-Up Y3</t>
  </si>
  <si>
    <t>EA</t>
  </si>
  <si>
    <t>Licence vč. SA</t>
  </si>
  <si>
    <t>Software Assurance</t>
  </si>
  <si>
    <t>Typ licence</t>
  </si>
  <si>
    <t>Služba Online</t>
  </si>
  <si>
    <t>Počet jednotek</t>
  </si>
  <si>
    <t>Číslo SKU - Part Number</t>
  </si>
  <si>
    <t>Skupina plnění</t>
  </si>
  <si>
    <t>Fee</t>
  </si>
  <si>
    <t>Nákupní období - Určuje období smlouvy, kdy je produkt pořizován (Služby Online vždy "Non-Specific")</t>
  </si>
  <si>
    <t>Jednotka nákupu - Cenotvorba daného produktu (Služby Online vždy "1 Month")</t>
  </si>
  <si>
    <t>Typ licence - Určuje zda jde o licenci (On-Prem), Službu Online nebo Non-Specific (např. služby Unified)</t>
  </si>
  <si>
    <t>Hladina - Cenová úroveň na smlouvě (Level)</t>
  </si>
  <si>
    <t>Počet kusů - Dle požadovaného počtu uživatelů/zařízení/jader/serverů/atd.</t>
  </si>
  <si>
    <t>Počet jednotek - Počet měsíců u Služeb Online nebo počet roků u licencí (3 na začátku smlouvy, 1 při dokupu)</t>
  </si>
  <si>
    <t>Datum účinnosti</t>
  </si>
  <si>
    <t>ERP EUR - Ceníková cena za 1 jednotku nákupu v EUR (doporučená koncová cena bez DPH)</t>
  </si>
  <si>
    <t>Cena ERP EUR</t>
  </si>
  <si>
    <t>Typ Produktu</t>
  </si>
  <si>
    <t>Cena ERP Kč</t>
  </si>
  <si>
    <t>Procento slevy Fee:</t>
  </si>
  <si>
    <t>SCE</t>
  </si>
  <si>
    <t>Platba</t>
  </si>
  <si>
    <t>Výroční</t>
  </si>
  <si>
    <t>Do konce smlouvy</t>
  </si>
  <si>
    <t>Název Produktu - Item Name, viz ceník Enterprise Agreement</t>
  </si>
  <si>
    <t>Typ Smlouvy - Komerční nebo státní správa (pro státní správu musí subjekt splňovat definici oprávnění státní správy společnosti Microsoft, jež je dostupná zde: https://www.microsoft.com/licensing/docs/view/Industries-Government)</t>
  </si>
  <si>
    <t>Typ Produktu -  Dle ceníku Enterprise Agreement</t>
  </si>
  <si>
    <t>Skupina plnění - Fee (Azure, Copilot, Professional Services/Unified) nebo produkty Enteprise 6 (všechny ostatní)</t>
  </si>
  <si>
    <t>LEGENDA:</t>
  </si>
  <si>
    <r>
      <t xml:space="preserve">Tuto tabulku doplněnou o Vámi nabídnuté slevy a aktuální kurs EUR v den vypsání minitendru </t>
    </r>
    <r>
      <rPr>
        <b/>
        <sz val="12"/>
        <color theme="1"/>
        <rFont val="Aptos Narrow"/>
        <family val="2"/>
        <scheme val="minor"/>
      </rPr>
      <t>nezapomeňte přiložit k minitendru!</t>
    </r>
    <r>
      <rPr>
        <sz val="12"/>
        <color theme="1"/>
        <rFont val="Aptos Narrow"/>
        <family val="2"/>
        <scheme val="minor"/>
      </rPr>
      <t xml:space="preserve"> Slouží k přehledné kontrole dodržení Vámi nabízených slev.</t>
    </r>
  </si>
  <si>
    <t>Zeleně označené buňky vyplní pověřující zadavatel (sloupec E-K výběrové menu)</t>
  </si>
  <si>
    <t>Platba - "Výroční" u nových smlouv a obnov, "Do konce smlouvy" u dokupů a nákupu Azure Prepayment</t>
  </si>
  <si>
    <t>Datum účinnosti - Většinou k 1. dni v měsíci (u Azure Prepayment vždy k 1. dni v měsíci)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</si>
</sst>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#,##0.00\ [$€-1]"/>
  </numFmts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70C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0" fontId="0" fillId="0" borderId="0" xfId="1" applyNumberFormat="1" applyFont="1" applyFill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2" applyAlignment="1" applyProtection="1">
      <alignment horizontal="left" vertical="center" wrapText="1"/>
      <protection hidden="1"/>
    </xf>
    <xf numFmtId="0" fontId="1" fillId="0" borderId="0" xfId="2" applyAlignment="1">
      <alignment horizontal="left" vertical="center"/>
    </xf>
    <xf numFmtId="0" fontId="1" fillId="0" borderId="0" xfId="2" applyAlignment="1" applyProtection="1">
      <alignment horizontal="left" vertical="center"/>
      <protection hidden="1"/>
    </xf>
    <xf numFmtId="0" fontId="0" fillId="0" borderId="0" xfId="0" applyAlignment="1">
      <alignment horizontal="right"/>
    </xf>
    <xf numFmtId="0" fontId="7" fillId="3" borderId="15" xfId="0" applyFont="1" applyFill="1" applyBorder="1" applyAlignment="1">
      <alignment horizontal="left" vertical="top"/>
    </xf>
    <xf numFmtId="0" fontId="8" fillId="4" borderId="17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/>
    <xf numFmtId="0" fontId="7" fillId="3" borderId="16" xfId="0" applyFont="1" applyFill="1" applyBorder="1" applyAlignment="1">
      <alignment horizontal="left" vertical="top"/>
    </xf>
    <xf numFmtId="0" fontId="8" fillId="4" borderId="18" xfId="0" applyFont="1" applyFill="1" applyBorder="1"/>
    <xf numFmtId="0" fontId="8" fillId="0" borderId="0" xfId="0" applyFont="1" applyAlignment="1">
      <alignment horizontal="left"/>
    </xf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165" fontId="8" fillId="4" borderId="5" xfId="0" applyNumberFormat="1" applyFont="1" applyFill="1" applyBorder="1" applyAlignment="1">
      <alignment horizontal="left"/>
    </xf>
    <xf numFmtId="164" fontId="8" fillId="2" borderId="5" xfId="0" applyNumberFormat="1" applyFont="1" applyFill="1" applyBorder="1" applyAlignment="1">
      <alignment horizontal="left"/>
    </xf>
    <xf numFmtId="165" fontId="8" fillId="2" borderId="5" xfId="0" applyNumberFormat="1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165" fontId="8" fillId="4" borderId="1" xfId="0" applyNumberFormat="1" applyFont="1" applyFill="1" applyBorder="1" applyAlignment="1">
      <alignment horizontal="left"/>
    </xf>
    <xf numFmtId="0" fontId="10" fillId="0" borderId="0" xfId="2" applyFont="1" applyAlignment="1">
      <alignment horizontal="left"/>
    </xf>
    <xf numFmtId="164" fontId="10" fillId="0" borderId="0" xfId="2" applyNumberFormat="1" applyFont="1" applyProtection="1">
      <protection hidden="1"/>
    </xf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4" fontId="10" fillId="0" borderId="0" xfId="2" applyNumberFormat="1" applyFont="1" applyAlignment="1" applyProtection="1">
      <alignment horizontal="left"/>
      <protection hidden="1"/>
    </xf>
    <xf numFmtId="0" fontId="8" fillId="0" borderId="0" xfId="2" applyFont="1" applyAlignment="1" applyProtection="1">
      <alignment horizontal="left" vertical="center"/>
      <protection hidden="1"/>
    </xf>
    <xf numFmtId="0" fontId="11" fillId="0" borderId="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164" fontId="11" fillId="5" borderId="14" xfId="3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9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10" fontId="11" fillId="5" borderId="15" xfId="1" applyNumberFormat="1" applyFont="1" applyFill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10" fontId="11" fillId="5" borderId="16" xfId="1" applyNumberFormat="1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0" xfId="0" applyFont="1" applyFill="1"/>
    <xf numFmtId="0" fontId="11" fillId="5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4" fontId="10" fillId="0" borderId="0" xfId="2" applyNumberFormat="1" applyFont="1" applyAlignment="1" applyProtection="1">
      <alignment horizontal="right"/>
      <protection hidden="1"/>
    </xf>
    <xf numFmtId="164" fontId="10" fillId="0" borderId="7" xfId="2" applyNumberFormat="1" applyFont="1" applyBorder="1" applyAlignment="1" applyProtection="1">
      <alignment horizontal="left"/>
      <protection hidden="1"/>
    </xf>
    <xf numFmtId="164" fontId="10" fillId="0" borderId="8" xfId="2" applyNumberFormat="1" applyFont="1" applyBorder="1" applyAlignment="1" applyProtection="1">
      <alignment horizontal="left"/>
      <protection hidden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4">
    <cellStyle name="Měna" xfId="3" builtinId="4"/>
    <cellStyle name="Normal 2" xfId="2" xr:uid="{EFD7FC4D-B3E2-4204-A762-DFEFC6DECC65}"/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40210-B482-4211-A633-972449BA2CBB}">
  <dimension ref="A1:T39"/>
  <sheetViews>
    <sheetView tabSelected="1" zoomScaleNormal="100" workbookViewId="0">
      <selection activeCell="B26" sqref="B26:E27"/>
    </sheetView>
  </sheetViews>
  <sheetFormatPr defaultColWidth="8.85546875" defaultRowHeight="15" x14ac:dyDescent="0.25"/>
  <cols>
    <col min="1" max="1" width="2.5703125" style="1" customWidth="1"/>
    <col min="2" max="2" width="16.7109375" style="1" customWidth="1"/>
    <col min="3" max="3" width="37.5703125" style="1" customWidth="1"/>
    <col min="4" max="4" width="11.42578125" style="1" customWidth="1"/>
    <col min="5" max="5" width="16.140625" style="1" customWidth="1"/>
    <col min="6" max="6" width="12.28515625" style="1" customWidth="1"/>
    <col min="7" max="7" width="8.140625" style="1" customWidth="1"/>
    <col min="8" max="8" width="16.42578125" style="1" customWidth="1"/>
    <col min="9" max="9" width="16.28515625" style="1" customWidth="1"/>
    <col min="10" max="10" width="15.85546875" style="1" customWidth="1"/>
    <col min="11" max="11" width="16.85546875" style="1" bestFit="1" customWidth="1"/>
    <col min="12" max="12" width="16.42578125" style="1" customWidth="1"/>
    <col min="13" max="13" width="14.85546875" style="1" customWidth="1"/>
    <col min="14" max="14" width="14.42578125" style="1" customWidth="1"/>
    <col min="15" max="15" width="18.7109375" style="1" customWidth="1"/>
    <col min="16" max="16" width="17.5703125" style="1" customWidth="1"/>
    <col min="17" max="17" width="16.5703125" style="1" bestFit="1" customWidth="1"/>
    <col min="18" max="18" width="15.28515625" style="1" bestFit="1" customWidth="1"/>
    <col min="19" max="19" width="9.140625" style="1" customWidth="1"/>
    <col min="20" max="16384" width="8.85546875" style="1"/>
  </cols>
  <sheetData>
    <row r="1" spans="2:20" ht="15.75" thickBot="1" x14ac:dyDescent="0.3"/>
    <row r="2" spans="2:20" ht="16.5" thickBot="1" x14ac:dyDescent="0.3">
      <c r="B2" s="34" t="s">
        <v>1</v>
      </c>
      <c r="C2" s="35"/>
      <c r="D2" s="36">
        <v>0</v>
      </c>
      <c r="E2" s="37"/>
    </row>
    <row r="3" spans="2:20" customFormat="1" ht="16.5" thickBot="1" x14ac:dyDescent="0.3">
      <c r="B3" s="38"/>
      <c r="C3" s="38"/>
      <c r="D3" s="38"/>
      <c r="E3" s="37"/>
    </row>
    <row r="4" spans="2:20" ht="15.75" x14ac:dyDescent="0.25">
      <c r="B4" s="39" t="s">
        <v>0</v>
      </c>
      <c r="C4" s="40"/>
      <c r="D4" s="41">
        <v>0</v>
      </c>
      <c r="E4" s="37"/>
      <c r="F4" s="4"/>
      <c r="H4" s="4"/>
    </row>
    <row r="5" spans="2:20" ht="16.5" thickBot="1" x14ac:dyDescent="0.3">
      <c r="B5" s="42" t="s">
        <v>54</v>
      </c>
      <c r="C5" s="43"/>
      <c r="D5" s="44">
        <v>0</v>
      </c>
      <c r="E5" s="37"/>
      <c r="F5" s="4"/>
      <c r="H5" s="4"/>
    </row>
    <row r="6" spans="2:20" ht="15.75" x14ac:dyDescent="0.25">
      <c r="B6" s="37"/>
      <c r="C6" s="37"/>
      <c r="D6" s="37"/>
      <c r="E6" s="37"/>
    </row>
    <row r="7" spans="2:20" ht="15.75" x14ac:dyDescent="0.25">
      <c r="B7" s="45" t="s">
        <v>65</v>
      </c>
      <c r="C7" s="45"/>
      <c r="D7" s="45"/>
      <c r="E7" s="46"/>
    </row>
    <row r="8" spans="2:20" ht="15.75" x14ac:dyDescent="0.25">
      <c r="B8" s="47" t="s">
        <v>2</v>
      </c>
      <c r="C8" s="47"/>
      <c r="D8" s="47"/>
      <c r="E8" s="38"/>
    </row>
    <row r="9" spans="2:20" customFormat="1" ht="15.75" thickBot="1" x14ac:dyDescent="0.3"/>
    <row r="10" spans="2:20" customFormat="1" ht="15.75" x14ac:dyDescent="0.25">
      <c r="B10" s="11" t="s">
        <v>56</v>
      </c>
      <c r="C10" s="12"/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2:20" customFormat="1" ht="16.5" thickBot="1" x14ac:dyDescent="0.3">
      <c r="B11" s="15" t="s">
        <v>49</v>
      </c>
      <c r="C11" s="16"/>
      <c r="D11" s="14"/>
      <c r="E11" s="14"/>
      <c r="F11" s="14"/>
      <c r="G11" s="14"/>
      <c r="H11" s="14"/>
      <c r="I11" s="14"/>
      <c r="J11" s="14"/>
      <c r="K11" s="17"/>
      <c r="L11" s="14"/>
      <c r="M11" s="14"/>
      <c r="N11" s="14"/>
      <c r="O11" s="14"/>
      <c r="P11" s="14"/>
    </row>
    <row r="12" spans="2:20" ht="16.5" thickBot="1" x14ac:dyDescent="0.3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2:20" s="3" customFormat="1" ht="16.5" thickBot="1" x14ac:dyDescent="0.3">
      <c r="B13" s="18" t="s">
        <v>3</v>
      </c>
      <c r="C13" s="19" t="s">
        <v>4</v>
      </c>
      <c r="D13" s="19" t="s">
        <v>7</v>
      </c>
      <c r="E13" s="19" t="s">
        <v>41</v>
      </c>
      <c r="F13" s="19" t="s">
        <v>21</v>
      </c>
      <c r="G13" s="19" t="s">
        <v>22</v>
      </c>
      <c r="H13" s="19" t="s">
        <v>52</v>
      </c>
      <c r="I13" s="19" t="s">
        <v>5</v>
      </c>
      <c r="J13" s="19" t="s">
        <v>6</v>
      </c>
      <c r="K13" s="19" t="s">
        <v>37</v>
      </c>
      <c r="L13" s="19" t="s">
        <v>39</v>
      </c>
      <c r="M13" s="19" t="s">
        <v>51</v>
      </c>
      <c r="N13" s="19" t="s">
        <v>53</v>
      </c>
      <c r="O13" s="19" t="s">
        <v>20</v>
      </c>
      <c r="P13" s="20" t="s">
        <v>14</v>
      </c>
      <c r="T13" s="2"/>
    </row>
    <row r="14" spans="2:20" ht="15.75" x14ac:dyDescent="0.25">
      <c r="B14" s="21"/>
      <c r="C14" s="21"/>
      <c r="D14" s="21"/>
      <c r="E14" s="21"/>
      <c r="F14" s="21"/>
      <c r="G14" s="22"/>
      <c r="H14" s="21"/>
      <c r="I14" s="21"/>
      <c r="J14" s="21"/>
      <c r="K14" s="22"/>
      <c r="L14" s="21"/>
      <c r="M14" s="23"/>
      <c r="N14" s="24" t="str">
        <f>IF(M14="","",ROUND(IF(E14="Enterprise 6",M14-(M14*$D$4),IF(E14="fee",M14-(M14*$D$5))),2)*$D$2)</f>
        <v/>
      </c>
      <c r="O14" s="25" t="str">
        <f>IF(D14="","",ROUND(IF(E14="Enterprise 6",M14-(M14*$D$4),IF(E14="fee",M14-(M14*$D$5))),2)*D14*L14)</f>
        <v/>
      </c>
      <c r="P14" s="24" t="str">
        <f>IF(D14="","",O14*$D$2)</f>
        <v/>
      </c>
    </row>
    <row r="15" spans="2:20" ht="15.75" x14ac:dyDescent="0.25">
      <c r="B15" s="26"/>
      <c r="C15" s="26"/>
      <c r="D15" s="26"/>
      <c r="E15" s="26"/>
      <c r="F15" s="21"/>
      <c r="G15" s="26"/>
      <c r="H15" s="21"/>
      <c r="I15" s="21"/>
      <c r="J15" s="21"/>
      <c r="K15" s="22"/>
      <c r="L15" s="26"/>
      <c r="M15" s="27"/>
      <c r="N15" s="24" t="str">
        <f>IF(M15="","",ROUND(IF(E15="Enterprise 6",M15-(M15*$D$4),IF(E15="fee",M15-(M15*$D$5))),2)*$D$2)</f>
        <v/>
      </c>
      <c r="O15" s="25" t="str">
        <f>IF(D15="","",ROUND(IF(E15="Enterprise 6",M15-(M15*$D$4),IF(E15="fee",M15-(M15*$D$5))),2)*D15*L15)</f>
        <v/>
      </c>
      <c r="P15" s="24" t="str">
        <f>IF(D15="","",O15*$D$2)</f>
        <v/>
      </c>
    </row>
    <row r="16" spans="2:20" ht="15.75" x14ac:dyDescent="0.25">
      <c r="B16" s="26"/>
      <c r="C16" s="26"/>
      <c r="D16" s="26"/>
      <c r="E16" s="26"/>
      <c r="F16" s="21"/>
      <c r="G16" s="26"/>
      <c r="H16" s="21"/>
      <c r="I16" s="21"/>
      <c r="J16" s="21"/>
      <c r="K16" s="22"/>
      <c r="L16" s="26"/>
      <c r="M16" s="27"/>
      <c r="N16" s="24" t="str">
        <f>IF(M16="","",ROUND(IF(E16="Enterprise 6",M16-(M16*$D$4),IF(E16="fee",M16-(M16*$D$5))),2)*$D$2)</f>
        <v/>
      </c>
      <c r="O16" s="25" t="str">
        <f>IF(D16="","",ROUND(IF(E16="Enterprise 6",M16-(M16*$D$4),IF(E16="fee",M16-(M16*$D$5))),2)*D16*L16)</f>
        <v/>
      </c>
      <c r="P16" s="24" t="str">
        <f>IF(D16="","",O16*$D$2)</f>
        <v/>
      </c>
    </row>
    <row r="17" spans="2:19" ht="15.75" x14ac:dyDescent="0.25">
      <c r="B17" s="26"/>
      <c r="C17" s="26"/>
      <c r="D17" s="26"/>
      <c r="E17" s="26"/>
      <c r="F17" s="21"/>
      <c r="G17" s="26"/>
      <c r="H17" s="21"/>
      <c r="I17" s="21"/>
      <c r="J17" s="21"/>
      <c r="K17" s="22"/>
      <c r="L17" s="26"/>
      <c r="M17" s="27"/>
      <c r="N17" s="24" t="str">
        <f>IF(M17="","",ROUND(IF(E17="Enterprise 6",M17-(M17*$D$4),IF(E17="fee",M17-(M17*$D$5))),2)*$D$2)</f>
        <v/>
      </c>
      <c r="O17" s="25" t="str">
        <f>IF(D17="","",ROUND(IF(E17="Enterprise 6",M17-(M17*$D$4),IF(E17="fee",M17-(M17*$D$5))),2)*D17*L17)</f>
        <v/>
      </c>
      <c r="P17" s="24" t="str">
        <f>IF(D17="","",O17*$D$2)</f>
        <v/>
      </c>
    </row>
    <row r="18" spans="2:19" ht="15.75" x14ac:dyDescent="0.25">
      <c r="B18" s="26"/>
      <c r="C18" s="26"/>
      <c r="D18" s="26"/>
      <c r="E18" s="26"/>
      <c r="F18" s="21"/>
      <c r="G18" s="26"/>
      <c r="H18" s="21"/>
      <c r="I18" s="21"/>
      <c r="J18" s="21"/>
      <c r="K18" s="22"/>
      <c r="L18" s="26"/>
      <c r="M18" s="27"/>
      <c r="N18" s="24" t="str">
        <f>IF(M18="","",ROUND(IF(E18="Enterprise 6",M18-(M18*$D$4),IF(E18="fee",M18-(M18*$D$5))),2)*$D$2)</f>
        <v/>
      </c>
      <c r="O18" s="25" t="str">
        <f>IF(D18="","",ROUND(IF(E18="Enterprise 6",M18-(M18*$D$4),IF(E18="fee",M18-(M18*$D$5))),2)*D18*L18)</f>
        <v/>
      </c>
      <c r="P18" s="24" t="str">
        <f>IF(D18="","",O18*$D$2)</f>
        <v/>
      </c>
    </row>
    <row r="19" spans="2:19" ht="15.75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2:19" ht="16.5" thickBot="1" x14ac:dyDescent="0.3">
      <c r="B20" s="28"/>
      <c r="C20" s="17"/>
      <c r="D20" s="17"/>
      <c r="E20" s="17"/>
      <c r="F20" s="50"/>
      <c r="G20" s="50"/>
      <c r="H20" s="29"/>
      <c r="I20" s="17"/>
      <c r="J20" s="17"/>
      <c r="K20" s="17"/>
      <c r="L20" s="17"/>
      <c r="M20" s="17"/>
      <c r="N20" s="17"/>
      <c r="O20" s="30">
        <f>SUM(O14:O18)</f>
        <v>0</v>
      </c>
      <c r="P20" s="31">
        <f>SUM(P14:P18)</f>
        <v>0</v>
      </c>
    </row>
    <row r="21" spans="2:19" ht="16.5" thickBot="1" x14ac:dyDescent="0.3">
      <c r="B21" s="28" t="s">
        <v>15</v>
      </c>
      <c r="C21" s="17"/>
      <c r="D21" s="17"/>
      <c r="E21" s="17"/>
      <c r="F21" s="51">
        <f>P20</f>
        <v>0</v>
      </c>
      <c r="G21" s="52"/>
      <c r="H21" s="28"/>
      <c r="I21" s="28"/>
      <c r="J21" s="28"/>
      <c r="K21" s="28"/>
      <c r="L21" s="17"/>
      <c r="M21" s="32"/>
      <c r="N21" s="32"/>
      <c r="O21" s="17"/>
      <c r="P21" s="17"/>
      <c r="Q21" s="5"/>
      <c r="R21" s="5"/>
      <c r="S21" s="5"/>
    </row>
    <row r="22" spans="2:19" ht="15.75" x14ac:dyDescent="0.25">
      <c r="B22" s="3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5"/>
      <c r="R22" s="5"/>
      <c r="S22" s="5"/>
    </row>
    <row r="23" spans="2:19" ht="14.45" customHeight="1" x14ac:dyDescent="0.25">
      <c r="B23" s="33" t="s">
        <v>64</v>
      </c>
      <c r="C23" s="17"/>
      <c r="D23" s="17"/>
      <c r="E23" s="17"/>
      <c r="F23" s="17"/>
      <c r="G23" s="17"/>
      <c r="H23" s="17"/>
      <c r="I23" s="17"/>
      <c r="J23" s="17"/>
      <c r="K23" s="17"/>
      <c r="L23" s="33"/>
      <c r="M23" s="33"/>
      <c r="N23" s="33"/>
      <c r="O23" s="33"/>
      <c r="P23" s="33"/>
      <c r="Q23" s="9"/>
      <c r="R23" s="9"/>
      <c r="S23" s="8"/>
    </row>
    <row r="24" spans="2:19" x14ac:dyDescent="0.25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</row>
    <row r="25" spans="2:19" x14ac:dyDescent="0.25">
      <c r="B25" s="6" t="s">
        <v>63</v>
      </c>
    </row>
    <row r="26" spans="2:19" x14ac:dyDescent="0.25">
      <c r="B26" s="53" t="s">
        <v>66</v>
      </c>
      <c r="C26" s="54"/>
      <c r="D26" s="54"/>
      <c r="E26" s="54"/>
    </row>
    <row r="27" spans="2:19" x14ac:dyDescent="0.25">
      <c r="B27" s="53" t="s">
        <v>67</v>
      </c>
      <c r="C27" s="54"/>
      <c r="D27" s="54"/>
      <c r="E27" s="54"/>
    </row>
    <row r="28" spans="2:19" x14ac:dyDescent="0.25">
      <c r="B28" s="48" t="s">
        <v>40</v>
      </c>
      <c r="C28" s="49"/>
      <c r="D28" s="49"/>
      <c r="E28" s="49"/>
      <c r="I28" s="10"/>
    </row>
    <row r="29" spans="2:19" x14ac:dyDescent="0.25">
      <c r="B29" s="48" t="s">
        <v>59</v>
      </c>
      <c r="C29" s="49"/>
      <c r="D29" s="49"/>
      <c r="E29" s="49"/>
    </row>
    <row r="30" spans="2:19" x14ac:dyDescent="0.25">
      <c r="B30" s="48" t="s">
        <v>47</v>
      </c>
      <c r="C30" s="49"/>
      <c r="D30" s="49"/>
      <c r="E30" s="49"/>
    </row>
    <row r="31" spans="2:19" x14ac:dyDescent="0.25">
      <c r="B31" s="48" t="s">
        <v>62</v>
      </c>
      <c r="C31" s="49"/>
      <c r="D31" s="49"/>
      <c r="E31" s="49"/>
    </row>
    <row r="32" spans="2:19" x14ac:dyDescent="0.25">
      <c r="B32" s="48" t="s">
        <v>60</v>
      </c>
      <c r="C32" s="49"/>
      <c r="D32" s="49"/>
      <c r="E32" s="49"/>
    </row>
    <row r="33" spans="1:5" x14ac:dyDescent="0.25">
      <c r="B33" s="48" t="s">
        <v>46</v>
      </c>
      <c r="C33" s="49"/>
      <c r="D33" s="49"/>
      <c r="E33" s="49"/>
    </row>
    <row r="34" spans="1:5" x14ac:dyDescent="0.25">
      <c r="B34" s="48" t="s">
        <v>61</v>
      </c>
      <c r="C34" s="49"/>
      <c r="D34" s="49"/>
      <c r="E34" s="49"/>
    </row>
    <row r="35" spans="1:5" x14ac:dyDescent="0.25">
      <c r="B35" s="48" t="s">
        <v>44</v>
      </c>
      <c r="C35" s="49"/>
      <c r="D35" s="49"/>
      <c r="E35" s="49"/>
    </row>
    <row r="36" spans="1:5" x14ac:dyDescent="0.25">
      <c r="B36" s="48" t="s">
        <v>43</v>
      </c>
      <c r="C36" s="49"/>
      <c r="D36" s="49"/>
      <c r="E36" s="49"/>
    </row>
    <row r="37" spans="1:5" x14ac:dyDescent="0.25">
      <c r="B37" s="48" t="s">
        <v>45</v>
      </c>
      <c r="C37" s="49"/>
      <c r="D37" s="49"/>
      <c r="E37" s="49"/>
    </row>
    <row r="38" spans="1:5" x14ac:dyDescent="0.25">
      <c r="A38" s="49"/>
      <c r="B38" s="48" t="s">
        <v>48</v>
      </c>
      <c r="C38" s="49"/>
      <c r="D38" s="49"/>
      <c r="E38" s="49"/>
    </row>
    <row r="39" spans="1:5" x14ac:dyDescent="0.25">
      <c r="A39" s="49"/>
      <c r="B39" s="48" t="s">
        <v>50</v>
      </c>
      <c r="C39" s="49"/>
      <c r="D39" s="49"/>
      <c r="E39" s="49"/>
    </row>
  </sheetData>
  <mergeCells count="2">
    <mergeCell ref="F20:G20"/>
    <mergeCell ref="F21:G21"/>
  </mergeCells>
  <pageMargins left="0.7" right="0.7" top="0.78740157499999996" bottom="0.78740157499999996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FCFCEF3-6A5D-448A-AFCA-F36DBFDDB5E9}">
          <x14:formula1>
            <xm:f>List2!$B$1:$B$3</xm:f>
          </x14:formula1>
          <xm:sqref>E14:E18</xm:sqref>
        </x14:dataValidation>
        <x14:dataValidation type="list" allowBlank="1" showInputMessage="1" showErrorMessage="1" xr:uid="{014250EC-5159-4591-B9D9-63AD1329D6E9}">
          <x14:formula1>
            <xm:f>List2!$F$1:$F$5</xm:f>
          </x14:formula1>
          <xm:sqref>G14:G18</xm:sqref>
        </x14:dataValidation>
        <x14:dataValidation type="list" allowBlank="1" showInputMessage="1" showErrorMessage="1" xr:uid="{6671A95D-0B73-4CA9-8C51-9061E5ACCDDF}">
          <x14:formula1>
            <xm:f>List2!$A$1:$A$3</xm:f>
          </x14:formula1>
          <xm:sqref>F14:G18</xm:sqref>
        </x14:dataValidation>
        <x14:dataValidation type="list" allowBlank="1" showInputMessage="1" showErrorMessage="1" xr:uid="{C97E4108-967B-42FE-99A5-C83010EDE9B0}">
          <x14:formula1>
            <xm:f>List2!$C$1:$C$4</xm:f>
          </x14:formula1>
          <xm:sqref>H14:H18</xm:sqref>
        </x14:dataValidation>
        <x14:dataValidation type="list" allowBlank="1" showInputMessage="1" showErrorMessage="1" xr:uid="{57B802FF-E57D-4982-993A-F6CE2FE76EAA}">
          <x14:formula1>
            <xm:f>List2!$D$1:$D$6</xm:f>
          </x14:formula1>
          <xm:sqref>I14:I18</xm:sqref>
        </x14:dataValidation>
        <x14:dataValidation type="list" allowBlank="1" showInputMessage="1" showErrorMessage="1" xr:uid="{8C1F027C-D805-4E7F-B54B-2617D0BD977E}">
          <x14:formula1>
            <xm:f>List2!$E$1:$E$9</xm:f>
          </x14:formula1>
          <xm:sqref>J14:J18</xm:sqref>
        </x14:dataValidation>
        <x14:dataValidation type="list" allowBlank="1" showInputMessage="1" showErrorMessage="1" xr:uid="{67E2ED72-7ECC-4F5B-95B1-BA493D4F17EB}">
          <x14:formula1>
            <xm:f>List2!$G$1:$G$5</xm:f>
          </x14:formula1>
          <xm:sqref>K14:K18</xm:sqref>
        </x14:dataValidation>
        <x14:dataValidation type="list" allowBlank="1" showInputMessage="1" showErrorMessage="1" xr:uid="{A3E1EA6B-CC22-473C-BC67-002FC4CB9190}">
          <x14:formula1>
            <xm:f>List2!$H$1:$H$3</xm:f>
          </x14:formula1>
          <xm:sqref>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F94B-0D4D-43A1-BF64-A462DD04D138}">
  <dimension ref="A2:H9"/>
  <sheetViews>
    <sheetView workbookViewId="0">
      <selection activeCell="F18" sqref="F18"/>
    </sheetView>
  </sheetViews>
  <sheetFormatPr defaultRowHeight="15" x14ac:dyDescent="0.25"/>
  <cols>
    <col min="1" max="1" width="11.28515625" bestFit="1" customWidth="1"/>
    <col min="2" max="2" width="19.5703125" customWidth="1"/>
    <col min="3" max="3" width="21.85546875" customWidth="1"/>
    <col min="5" max="5" width="18.140625" customWidth="1"/>
    <col min="7" max="7" width="17.140625" bestFit="1" customWidth="1"/>
  </cols>
  <sheetData>
    <row r="2" spans="1:8" x14ac:dyDescent="0.25">
      <c r="A2" t="s">
        <v>23</v>
      </c>
      <c r="B2" t="s">
        <v>16</v>
      </c>
      <c r="C2" t="s">
        <v>9</v>
      </c>
      <c r="D2" t="s">
        <v>24</v>
      </c>
      <c r="E2" t="s">
        <v>10</v>
      </c>
      <c r="F2" t="s">
        <v>13</v>
      </c>
      <c r="G2" t="s">
        <v>10</v>
      </c>
      <c r="H2" t="s">
        <v>57</v>
      </c>
    </row>
    <row r="3" spans="1:8" x14ac:dyDescent="0.25">
      <c r="A3" t="s">
        <v>8</v>
      </c>
      <c r="B3" t="s">
        <v>42</v>
      </c>
      <c r="C3" t="s">
        <v>11</v>
      </c>
      <c r="D3" t="s">
        <v>25</v>
      </c>
      <c r="E3" t="s">
        <v>12</v>
      </c>
      <c r="F3" t="s">
        <v>17</v>
      </c>
      <c r="G3" t="s">
        <v>38</v>
      </c>
      <c r="H3" t="s">
        <v>58</v>
      </c>
    </row>
    <row r="4" spans="1:8" x14ac:dyDescent="0.25">
      <c r="C4" t="s">
        <v>55</v>
      </c>
      <c r="D4" t="s">
        <v>26</v>
      </c>
      <c r="E4" t="s">
        <v>28</v>
      </c>
      <c r="F4" t="s">
        <v>18</v>
      </c>
      <c r="G4" t="s">
        <v>35</v>
      </c>
    </row>
    <row r="5" spans="1:8" x14ac:dyDescent="0.25">
      <c r="D5" t="s">
        <v>27</v>
      </c>
      <c r="E5" t="s">
        <v>29</v>
      </c>
      <c r="F5" t="s">
        <v>19</v>
      </c>
      <c r="G5" t="s">
        <v>36</v>
      </c>
    </row>
    <row r="6" spans="1:8" x14ac:dyDescent="0.25">
      <c r="D6" t="s">
        <v>34</v>
      </c>
      <c r="E6" t="s">
        <v>30</v>
      </c>
    </row>
    <row r="7" spans="1:8" x14ac:dyDescent="0.25">
      <c r="E7" t="s">
        <v>31</v>
      </c>
    </row>
    <row r="8" spans="1:8" x14ac:dyDescent="0.25">
      <c r="E8" t="s">
        <v>32</v>
      </c>
    </row>
    <row r="9" spans="1:8" x14ac:dyDescent="0.25">
      <c r="E9" t="s">
        <v>33</v>
      </c>
    </row>
  </sheetData>
  <phoneticPr fontId="5" type="noConversion"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Proc_fee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Matoušová Michaela, Ing.</dc:creator>
  <cp:lastModifiedBy>Matoušová Michaela, Ing.</cp:lastModifiedBy>
  <dcterms:created xsi:type="dcterms:W3CDTF">2026-05-18T06:54:27Z</dcterms:created>
  <dcterms:modified xsi:type="dcterms:W3CDTF">2026-06-08T09:05:20Z</dcterms:modified>
</cp:coreProperties>
</file>