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zlerA\Downloads\"/>
    </mc:Choice>
  </mc:AlternateContent>
  <bookViews>
    <workbookView xWindow="0" yWindow="0" windowWidth="17970" windowHeight="6030"/>
  </bookViews>
  <sheets>
    <sheet name="Celkové" sheetId="2" r:id="rId1"/>
  </sheets>
  <externalReferences>
    <externalReference r:id="rId2"/>
    <externalReference r:id="rId3"/>
    <externalReference r:id="rId4"/>
    <externalReference r:id="rId5"/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2" l="1"/>
  <c r="G4" i="2" l="1"/>
  <c r="G9" i="2"/>
  <c r="G5" i="2"/>
  <c r="G8" i="2"/>
  <c r="D9" i="2" l="1"/>
  <c r="D5" i="2"/>
  <c r="D8" i="2"/>
  <c r="F9" i="2" l="1"/>
  <c r="F5" i="2"/>
  <c r="I4" i="2" l="1"/>
  <c r="I9" i="2"/>
  <c r="I5" i="2"/>
  <c r="I8" i="2"/>
  <c r="E4" i="2" l="1"/>
  <c r="L17" i="2" l="1"/>
  <c r="J17" i="2"/>
  <c r="K17" i="2"/>
  <c r="I17" i="2" l="1"/>
  <c r="C17" i="2" l="1"/>
  <c r="D17" i="2" l="1"/>
  <c r="E17" i="2" l="1"/>
  <c r="H17" i="2" l="1"/>
  <c r="G17" i="2"/>
  <c r="F17" i="2"/>
</calcChain>
</file>

<file path=xl/sharedStrings.xml><?xml version="1.0" encoding="utf-8"?>
<sst xmlns="http://schemas.openxmlformats.org/spreadsheetml/2006/main" count="27" uniqueCount="27">
  <si>
    <t>Brýle</t>
  </si>
  <si>
    <t>Kraje</t>
  </si>
  <si>
    <t>Celkem</t>
  </si>
  <si>
    <t>Obleky</t>
  </si>
  <si>
    <t>Roušky</t>
  </si>
  <si>
    <t>MPSV</t>
  </si>
  <si>
    <t>Rukavice</t>
  </si>
  <si>
    <t>Štíty</t>
  </si>
  <si>
    <t>Odběratel</t>
  </si>
  <si>
    <t>MV</t>
  </si>
  <si>
    <t>MPO</t>
  </si>
  <si>
    <t>MZdr</t>
  </si>
  <si>
    <t>PČR</t>
  </si>
  <si>
    <t>Respirátor</t>
  </si>
  <si>
    <t>HZS</t>
  </si>
  <si>
    <t>MF</t>
  </si>
  <si>
    <t>MMR</t>
  </si>
  <si>
    <t>MO</t>
  </si>
  <si>
    <t>MŠMT</t>
  </si>
  <si>
    <t>MSP</t>
  </si>
  <si>
    <t>Distribuce podle odběratelů</t>
  </si>
  <si>
    <t>Resorty</t>
  </si>
  <si>
    <t>Návleky</t>
  </si>
  <si>
    <t>Rychlotesty</t>
  </si>
  <si>
    <t>Filtry</t>
  </si>
  <si>
    <t>Masky</t>
  </si>
  <si>
    <t>Odb. sady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</si>
</sst>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Border="1"/>
    <xf numFmtId="0" fontId="2" fillId="0" borderId="0" xfId="0" applyFont="1"/>
    <xf numFmtId="0" fontId="1" fillId="0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3" fontId="1" fillId="3" borderId="6" xfId="0" applyNumberFormat="1" applyFont="1" applyFill="1" applyBorder="1"/>
    <xf numFmtId="3" fontId="1" fillId="3" borderId="5" xfId="0" applyNumberFormat="1" applyFont="1" applyFill="1" applyBorder="1"/>
    <xf numFmtId="3" fontId="1" fillId="3" borderId="1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3" borderId="2" xfId="0" applyNumberFormat="1" applyFont="1" applyFill="1" applyBorder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0" fontId="1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mmerova/AppData/Local/Temp/Temp1_Fwd__Rozd&#283;lovn&#237;ky.zip/200503%20-%20Rozde&#780;lovni&#769;k%20-%20Bry&#769;l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mmerova/AppData/Local/Temp/Temp1_Fwd__Rozd&#283;lovn&#237;ky.zip/200503%20-%20Rozde&#780;lovni&#769;k%20-%20Rukavic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mmerova/AppData/Local/Temp/Temp1_Fwd__Rozd&#283;lovn&#237;ky.zip/200503%20-%20Rozde&#780;lovni&#769;k%20-%20Na&#769;vleky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mmerova/AppData/Local/Temp/Temp1_Fwd__Rozd&#283;lovn&#237;ky.zip/200503%20-%20Rozde&#780;lovni&#769;k%20-%20Rous&#780;k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mmerova/AppData/Local/Temp/Temp1_Fwd__Rozd&#283;lovn&#237;ky.zip/200503%20-%20Rozde&#780;lovni&#769;k%20-%20Oble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dělovník"/>
    </sheetNames>
    <sheetDataSet>
      <sheetData sheetId="0">
        <row r="8">
          <cell r="E8">
            <v>100000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dělovník"/>
    </sheetNames>
    <sheetDataSet>
      <sheetData sheetId="0">
        <row r="8">
          <cell r="C8">
            <v>400000</v>
          </cell>
          <cell r="E8">
            <v>100000</v>
          </cell>
          <cell r="F8">
            <v>500000</v>
          </cell>
          <cell r="G8">
            <v>2000000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dělovník"/>
    </sheetNames>
    <sheetDataSet>
      <sheetData sheetId="0">
        <row r="8">
          <cell r="C8">
            <v>30000</v>
          </cell>
          <cell r="E8">
            <v>10000</v>
          </cell>
          <cell r="F8">
            <v>30000</v>
          </cell>
          <cell r="G8">
            <v>80000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dělovník"/>
    </sheetNames>
    <sheetDataSet>
      <sheetData sheetId="0" refreshError="1">
        <row r="8">
          <cell r="C8">
            <v>500000</v>
          </cell>
          <cell r="E8">
            <v>200000</v>
          </cell>
          <cell r="F8">
            <v>800000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dělovník"/>
    </sheetNames>
    <sheetDataSet>
      <sheetData sheetId="0">
        <row r="8">
          <cell r="C8">
            <v>14000</v>
          </cell>
          <cell r="E8">
            <v>2000</v>
          </cell>
          <cell r="F8">
            <v>14000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9"/>
  <sheetViews>
    <sheetView tabSelected="1" zoomScale="90" zoomScaleNormal="90" workbookViewId="0">
      <selection activeCell="L25" sqref="L25"/>
    </sheetView>
  </sheetViews>
  <sheetFormatPr defaultColWidth="11" defaultRowHeight="15.75" x14ac:dyDescent="0.25"/>
  <cols>
    <col min="2" max="2" width="19.375" customWidth="1"/>
    <col min="10" max="10" width="12.875" customWidth="1"/>
    <col min="13" max="13" width="10.875" customWidth="1"/>
  </cols>
  <sheetData>
    <row r="2" spans="2:13" ht="16.5" thickBot="1" x14ac:dyDescent="0.3">
      <c r="B2" s="11" t="s">
        <v>20</v>
      </c>
    </row>
    <row r="3" spans="2:13" ht="16.5" thickBot="1" x14ac:dyDescent="0.3">
      <c r="B3" s="1" t="s">
        <v>8</v>
      </c>
      <c r="C3" s="6" t="s">
        <v>13</v>
      </c>
      <c r="D3" s="7" t="s">
        <v>4</v>
      </c>
      <c r="E3" s="7" t="s">
        <v>0</v>
      </c>
      <c r="F3" s="7" t="s">
        <v>3</v>
      </c>
      <c r="G3" s="7" t="s">
        <v>6</v>
      </c>
      <c r="H3" s="17" t="s">
        <v>7</v>
      </c>
      <c r="I3" s="18" t="s">
        <v>22</v>
      </c>
      <c r="J3" s="3" t="s">
        <v>25</v>
      </c>
      <c r="K3" s="3" t="s">
        <v>24</v>
      </c>
      <c r="L3" s="3" t="s">
        <v>23</v>
      </c>
      <c r="M3" s="23" t="s">
        <v>26</v>
      </c>
    </row>
    <row r="4" spans="2:13" x14ac:dyDescent="0.25">
      <c r="B4" s="4" t="s">
        <v>1</v>
      </c>
      <c r="C4">
        <v>4688000</v>
      </c>
      <c r="D4" s="20">
        <v>38310000</v>
      </c>
      <c r="E4" s="20">
        <f>769000+[1]rozdělovník!$E$8</f>
        <v>869000</v>
      </c>
      <c r="F4">
        <v>752500</v>
      </c>
      <c r="G4" s="20">
        <f>27295000+[2]rozdělovník!$G$8</f>
        <v>29295000</v>
      </c>
      <c r="H4">
        <v>210340</v>
      </c>
      <c r="I4" s="20">
        <f>1515000+[3]rozdělovník!$G$8</f>
        <v>1595000</v>
      </c>
      <c r="J4">
        <v>4950</v>
      </c>
      <c r="K4">
        <v>47650</v>
      </c>
      <c r="L4">
        <v>1097530</v>
      </c>
      <c r="M4">
        <v>91400</v>
      </c>
    </row>
    <row r="5" spans="2:13" x14ac:dyDescent="0.25">
      <c r="B5" s="8" t="s">
        <v>9</v>
      </c>
      <c r="C5">
        <v>259000</v>
      </c>
      <c r="D5" s="20">
        <f>960000+[4]rozdělovník!$E$8+3000000</f>
        <v>4160000</v>
      </c>
      <c r="E5">
        <v>87000</v>
      </c>
      <c r="F5" s="20">
        <f>23000+[5]rozdělovník!$E$8</f>
        <v>25000</v>
      </c>
      <c r="G5" s="20">
        <f>695000+[2]rozdělovník!$E$8</f>
        <v>795000</v>
      </c>
      <c r="H5">
        <v>580</v>
      </c>
      <c r="I5" s="20">
        <f>21000+[3]rozdělovník!$E$8</f>
        <v>31000</v>
      </c>
      <c r="J5">
        <v>0</v>
      </c>
      <c r="K5">
        <v>0</v>
      </c>
      <c r="L5">
        <v>0</v>
      </c>
      <c r="M5">
        <v>0</v>
      </c>
    </row>
    <row r="6" spans="2:13" x14ac:dyDescent="0.25">
      <c r="B6" s="5" t="s">
        <v>10</v>
      </c>
      <c r="C6">
        <v>1385000</v>
      </c>
      <c r="D6">
        <v>7691000</v>
      </c>
      <c r="E6">
        <v>80000</v>
      </c>
      <c r="F6">
        <v>30000</v>
      </c>
      <c r="G6">
        <v>3300000</v>
      </c>
      <c r="H6">
        <v>20000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x14ac:dyDescent="0.25">
      <c r="B7" s="8" t="s">
        <v>11</v>
      </c>
      <c r="C7">
        <v>350000</v>
      </c>
      <c r="D7">
        <v>1000000</v>
      </c>
      <c r="E7">
        <v>59100</v>
      </c>
      <c r="F7" s="21">
        <v>76500</v>
      </c>
      <c r="G7">
        <v>0</v>
      </c>
      <c r="H7">
        <v>0</v>
      </c>
      <c r="I7">
        <v>275000</v>
      </c>
      <c r="J7">
        <v>0</v>
      </c>
      <c r="K7">
        <v>0</v>
      </c>
      <c r="L7">
        <v>0</v>
      </c>
      <c r="M7">
        <v>0</v>
      </c>
    </row>
    <row r="8" spans="2:13" x14ac:dyDescent="0.25">
      <c r="B8" s="5" t="s">
        <v>14</v>
      </c>
      <c r="C8">
        <v>874800</v>
      </c>
      <c r="D8" s="20">
        <f>4550000+[4]rozdělovník!$C$8</f>
        <v>5050000</v>
      </c>
      <c r="E8" s="21">
        <v>74000</v>
      </c>
      <c r="F8" s="22">
        <v>146500</v>
      </c>
      <c r="G8" s="20">
        <f>2755000+[2]rozdělovník!$C$8</f>
        <v>3155000</v>
      </c>
      <c r="H8">
        <v>3000</v>
      </c>
      <c r="I8" s="20">
        <f>105000+[3]rozdělovník!$C$8</f>
        <v>135000</v>
      </c>
      <c r="J8">
        <v>0</v>
      </c>
      <c r="K8">
        <v>0</v>
      </c>
      <c r="L8">
        <v>0</v>
      </c>
      <c r="M8">
        <v>0</v>
      </c>
    </row>
    <row r="9" spans="2:13" x14ac:dyDescent="0.25">
      <c r="B9" s="8" t="s">
        <v>12</v>
      </c>
      <c r="C9">
        <v>1317000</v>
      </c>
      <c r="D9" s="20">
        <f>5450000+[4]rozdělovník!$F$8</f>
        <v>6250000</v>
      </c>
      <c r="E9">
        <v>80000</v>
      </c>
      <c r="F9" s="20">
        <f>124000+[5]rozdělovník!$F$8</f>
        <v>138000</v>
      </c>
      <c r="G9" s="20">
        <f>3416000+[2]rozdělovník!$F$8</f>
        <v>3916000</v>
      </c>
      <c r="H9">
        <v>4000</v>
      </c>
      <c r="I9" s="20">
        <f>135000+[3]rozdělovník!$F$8</f>
        <v>165000</v>
      </c>
      <c r="J9">
        <v>0</v>
      </c>
      <c r="K9">
        <v>0</v>
      </c>
      <c r="L9">
        <v>0</v>
      </c>
      <c r="M9">
        <v>0</v>
      </c>
    </row>
    <row r="10" spans="2:13" x14ac:dyDescent="0.25">
      <c r="B10" s="5" t="s">
        <v>15</v>
      </c>
      <c r="C10">
        <v>26000</v>
      </c>
      <c r="D10">
        <v>1370000</v>
      </c>
      <c r="E10">
        <v>10000</v>
      </c>
      <c r="F10">
        <v>4000</v>
      </c>
      <c r="G10">
        <v>450000</v>
      </c>
      <c r="H10">
        <v>0</v>
      </c>
      <c r="I10">
        <v>1000</v>
      </c>
      <c r="J10">
        <v>0</v>
      </c>
      <c r="K10">
        <v>0</v>
      </c>
      <c r="L10">
        <v>0</v>
      </c>
      <c r="M10">
        <v>0</v>
      </c>
    </row>
    <row r="11" spans="2:13" x14ac:dyDescent="0.25">
      <c r="B11" s="8" t="s">
        <v>16</v>
      </c>
      <c r="C11">
        <v>0</v>
      </c>
      <c r="D11">
        <v>10000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2:13" x14ac:dyDescent="0.25">
      <c r="B12" s="5" t="s">
        <v>17</v>
      </c>
      <c r="C12">
        <v>50000</v>
      </c>
      <c r="D12">
        <v>1930000</v>
      </c>
      <c r="E12">
        <v>28000</v>
      </c>
      <c r="F12">
        <v>24500</v>
      </c>
      <c r="G12">
        <v>590000</v>
      </c>
      <c r="H12">
        <v>5000</v>
      </c>
      <c r="I12">
        <v>22000</v>
      </c>
      <c r="J12">
        <v>0</v>
      </c>
      <c r="K12">
        <v>0</v>
      </c>
      <c r="L12">
        <v>0</v>
      </c>
      <c r="M12">
        <v>0</v>
      </c>
    </row>
    <row r="13" spans="2:13" x14ac:dyDescent="0.25">
      <c r="B13" s="8" t="s">
        <v>18</v>
      </c>
      <c r="C13">
        <v>0</v>
      </c>
      <c r="D13">
        <v>250000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s="5" t="s">
        <v>5</v>
      </c>
      <c r="C14">
        <v>12000</v>
      </c>
      <c r="D14">
        <v>1250000</v>
      </c>
      <c r="E14">
        <v>0</v>
      </c>
      <c r="F14">
        <v>10000</v>
      </c>
      <c r="G14">
        <v>180000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2:13" x14ac:dyDescent="0.25">
      <c r="B15" s="8" t="s">
        <v>19</v>
      </c>
      <c r="C15">
        <v>34000</v>
      </c>
      <c r="D15">
        <v>1050000</v>
      </c>
      <c r="E15">
        <v>12000</v>
      </c>
      <c r="F15">
        <v>12000</v>
      </c>
      <c r="G15">
        <v>485000</v>
      </c>
      <c r="H15">
        <v>2080</v>
      </c>
      <c r="I15">
        <v>16000</v>
      </c>
      <c r="J15">
        <v>0</v>
      </c>
      <c r="K15">
        <v>0</v>
      </c>
      <c r="L15">
        <v>0</v>
      </c>
      <c r="M15">
        <v>0</v>
      </c>
    </row>
    <row r="16" spans="2:13" ht="16.5" thickBot="1" x14ac:dyDescent="0.3">
      <c r="B16" s="12" t="s">
        <v>21</v>
      </c>
      <c r="C16">
        <v>0</v>
      </c>
      <c r="D16">
        <v>1000000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2:13" ht="16.5" thickBot="1" x14ac:dyDescent="0.3">
      <c r="B17" s="13" t="s">
        <v>2</v>
      </c>
      <c r="C17" s="14">
        <f>SUM(C4:C16)</f>
        <v>8995800</v>
      </c>
      <c r="D17" s="15">
        <f>SUM(D4:D16)</f>
        <v>69321000</v>
      </c>
      <c r="E17" s="15">
        <f>SUM(E4:E16)</f>
        <v>1299100</v>
      </c>
      <c r="F17" s="15">
        <f t="shared" ref="F17:L17" si="0">SUM(F4:F15)</f>
        <v>1219000</v>
      </c>
      <c r="G17" s="15">
        <f t="shared" si="0"/>
        <v>42166000</v>
      </c>
      <c r="H17" s="16">
        <f t="shared" si="0"/>
        <v>245000</v>
      </c>
      <c r="I17" s="19">
        <f t="shared" si="0"/>
        <v>2240000</v>
      </c>
      <c r="J17" s="16">
        <f t="shared" si="0"/>
        <v>4950</v>
      </c>
      <c r="K17" s="16">
        <f t="shared" si="0"/>
        <v>47650</v>
      </c>
      <c r="L17" s="16">
        <f t="shared" si="0"/>
        <v>1097530</v>
      </c>
      <c r="M17" s="16">
        <f t="shared" ref="M17" si="1">SUM(M4:M15)</f>
        <v>91400</v>
      </c>
    </row>
    <row r="18" spans="2:13" x14ac:dyDescent="0.25">
      <c r="B18" s="9"/>
      <c r="C18" s="10"/>
      <c r="D18" s="10"/>
      <c r="E18" s="10"/>
      <c r="F18" s="10"/>
      <c r="G18" s="10"/>
      <c r="H18" s="10"/>
      <c r="I18" s="10"/>
    </row>
    <row r="19" spans="2:13" x14ac:dyDescent="0.25">
      <c r="B19" s="9"/>
    </row>
    <row r="22" spans="2:13" x14ac:dyDescent="0.25">
      <c r="F22" s="21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</sheetData>
  <pageMargins left="0.7" right="0.7" top="0.78740157499999996" bottom="0.78740157499999996" header="0.3" footer="0.3"/>
  <pageSetup paperSize="9" orientation="portrait" r:id="rId1"/>
  <ignoredErrors>
    <ignoredError sqref="J17:L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Miklós</dc:creator>
  <cp:lastModifiedBy>Adam Rözler</cp:lastModifiedBy>
  <dcterms:created xsi:type="dcterms:W3CDTF">2020-03-29T14:07:12Z</dcterms:created>
  <dcterms:modified xsi:type="dcterms:W3CDTF">2020-06-03T08:01:44Z</dcterms:modified>
</cp:coreProperties>
</file>