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herekM\Documents\knihovna\Změna usnesení vlády č. 476 z 19. května 2003\usnesení vlády č. 476 z 19. května 2003\08062022\"/>
    </mc:Choice>
  </mc:AlternateContent>
  <bookViews>
    <workbookView xWindow="0" yWindow="0" windowWidth="28800" windowHeight="12000"/>
  </bookViews>
  <sheets>
    <sheet name="Sheet1" sheetId="1" r:id="rId1"/>
  </sheets>
  <definedNames>
    <definedName name="_xlnm.Print_Titles" localSheetId="0">Sheet1!$1:$3</definedName>
  </definedNames>
  <calcPr calcId="162913"/>
</workbook>
</file>

<file path=xl/calcChain.xml><?xml version="1.0" encoding="utf-8"?>
<calcChain xmlns="http://schemas.openxmlformats.org/spreadsheetml/2006/main">
  <c r="H651" i="1" l="1"/>
  <c r="H179" i="1"/>
  <c r="G179" i="1"/>
  <c r="H260" i="1"/>
  <c r="H650" i="1"/>
  <c r="H649" i="1"/>
  <c r="H648" i="1"/>
  <c r="H647" i="1"/>
  <c r="H617" i="1"/>
  <c r="H616" i="1"/>
  <c r="H615" i="1"/>
  <c r="H575" i="1"/>
  <c r="H462" i="1"/>
  <c r="H461" i="1"/>
  <c r="H460" i="1"/>
  <c r="H391" i="1"/>
  <c r="H390" i="1"/>
  <c r="H392" i="1"/>
  <c r="H358" i="1"/>
  <c r="H327" i="1"/>
  <c r="H180" i="1"/>
  <c r="H44" i="1"/>
  <c r="H43" i="1"/>
  <c r="G178" i="1" l="1"/>
  <c r="G258" i="1"/>
  <c r="G259" i="1"/>
  <c r="G260" i="1"/>
  <c r="G251" i="1"/>
  <c r="G365" i="1"/>
  <c r="G366" i="1" s="1"/>
  <c r="G392" i="1" s="1"/>
  <c r="G373" i="1"/>
  <c r="G400" i="1"/>
  <c r="G453" i="1"/>
  <c r="G475" i="1"/>
  <c r="G497" i="1"/>
  <c r="G506" i="1"/>
  <c r="G561" i="1"/>
  <c r="G562" i="1"/>
  <c r="G648" i="1"/>
  <c r="G44" i="1"/>
  <c r="G82" i="1"/>
  <c r="G105" i="1"/>
  <c r="G180" i="1"/>
  <c r="G327" i="1"/>
  <c r="G358" i="1"/>
  <c r="G462" i="1"/>
  <c r="G577" i="1"/>
  <c r="G617" i="1"/>
  <c r="G649" i="1"/>
  <c r="G650" i="1"/>
  <c r="G143" i="1"/>
  <c r="H143" i="1"/>
  <c r="H144" i="1" s="1"/>
  <c r="G144" i="1"/>
  <c r="F178" i="1"/>
  <c r="G325" i="1"/>
  <c r="G356" i="1"/>
  <c r="G390" i="1"/>
  <c r="G460" i="1"/>
  <c r="G575" i="1"/>
  <c r="G615" i="1"/>
  <c r="G647" i="1"/>
  <c r="F42" i="1"/>
  <c r="F80" i="1"/>
  <c r="F103" i="1"/>
  <c r="F258" i="1"/>
  <c r="F325" i="1"/>
  <c r="F356" i="1"/>
  <c r="F391" i="1"/>
  <c r="F390" i="1"/>
  <c r="F460" i="1"/>
  <c r="F575" i="1"/>
  <c r="F615" i="1"/>
  <c r="F647" i="1"/>
  <c r="G602" i="1"/>
  <c r="G604" i="1" s="1"/>
  <c r="H602" i="1"/>
  <c r="H604" i="1" s="1"/>
  <c r="F604" i="1"/>
  <c r="F617" i="1" s="1"/>
  <c r="F652" i="1" s="1"/>
  <c r="F602" i="1"/>
  <c r="G645" i="1"/>
  <c r="G646" i="1" s="1"/>
  <c r="H645" i="1"/>
  <c r="H646" i="1" s="1"/>
  <c r="F651" i="1"/>
  <c r="F648" i="1"/>
  <c r="F649" i="1"/>
  <c r="F646" i="1"/>
  <c r="F645" i="1"/>
  <c r="G637" i="1"/>
  <c r="H637" i="1"/>
  <c r="H639" i="1" s="1"/>
  <c r="G638" i="1"/>
  <c r="H638" i="1"/>
  <c r="G639" i="1"/>
  <c r="F639" i="1"/>
  <c r="F638" i="1"/>
  <c r="F637" i="1"/>
  <c r="G632" i="1"/>
  <c r="H632" i="1"/>
  <c r="H633" i="1" s="1"/>
  <c r="G633" i="1"/>
  <c r="F633" i="1"/>
  <c r="F632" i="1"/>
  <c r="G626" i="1"/>
  <c r="H626" i="1"/>
  <c r="H628" i="1" s="1"/>
  <c r="G628" i="1"/>
  <c r="F628" i="1"/>
  <c r="F626" i="1"/>
  <c r="G621" i="1"/>
  <c r="H621" i="1"/>
  <c r="H623" i="1" s="1"/>
  <c r="G623" i="1"/>
  <c r="F623" i="1"/>
  <c r="F621" i="1"/>
  <c r="G613" i="1"/>
  <c r="H613" i="1"/>
  <c r="H614" i="1" s="1"/>
  <c r="G614" i="1"/>
  <c r="G616" i="1"/>
  <c r="F616" i="1"/>
  <c r="F650" i="1"/>
  <c r="F614" i="1"/>
  <c r="F613" i="1"/>
  <c r="G607" i="1"/>
  <c r="G609" i="1" s="1"/>
  <c r="H607" i="1"/>
  <c r="H609" i="1" s="1"/>
  <c r="F609" i="1"/>
  <c r="F607" i="1"/>
  <c r="G598" i="1"/>
  <c r="G599" i="1" s="1"/>
  <c r="H598" i="1"/>
  <c r="H599" i="1" s="1"/>
  <c r="F599" i="1"/>
  <c r="F598" i="1"/>
  <c r="G593" i="1"/>
  <c r="G594" i="1" s="1"/>
  <c r="H593" i="1"/>
  <c r="H594" i="1" s="1"/>
  <c r="F594" i="1"/>
  <c r="F593" i="1"/>
  <c r="G586" i="1"/>
  <c r="G588" i="1" s="1"/>
  <c r="H586" i="1"/>
  <c r="H588" i="1" s="1"/>
  <c r="F588" i="1"/>
  <c r="F586" i="1"/>
  <c r="G582" i="1"/>
  <c r="H582" i="1"/>
  <c r="H583" i="1" s="1"/>
  <c r="G583" i="1"/>
  <c r="F583" i="1"/>
  <c r="F582" i="1"/>
  <c r="G572" i="1"/>
  <c r="H572" i="1"/>
  <c r="G573" i="1"/>
  <c r="H573" i="1"/>
  <c r="G574" i="1"/>
  <c r="G576" i="1"/>
  <c r="F576" i="1"/>
  <c r="F577" i="1"/>
  <c r="F574" i="1"/>
  <c r="F573" i="1"/>
  <c r="F572" i="1"/>
  <c r="G567" i="1"/>
  <c r="H567" i="1"/>
  <c r="H568" i="1" s="1"/>
  <c r="G568" i="1"/>
  <c r="F568" i="1"/>
  <c r="F567" i="1"/>
  <c r="H561" i="1"/>
  <c r="H562" i="1"/>
  <c r="G563" i="1"/>
  <c r="F563" i="1"/>
  <c r="F562" i="1"/>
  <c r="F561" i="1"/>
  <c r="G551" i="1"/>
  <c r="H551" i="1"/>
  <c r="G552" i="1"/>
  <c r="H552" i="1"/>
  <c r="H553" i="1" s="1"/>
  <c r="G553" i="1"/>
  <c r="F553" i="1"/>
  <c r="F552" i="1"/>
  <c r="F551" i="1"/>
  <c r="G546" i="1"/>
  <c r="G547" i="1" s="1"/>
  <c r="H546" i="1"/>
  <c r="H547" i="1" s="1"/>
  <c r="F547" i="1"/>
  <c r="F546" i="1"/>
  <c r="G541" i="1"/>
  <c r="H541" i="1"/>
  <c r="G542" i="1"/>
  <c r="F542" i="1"/>
  <c r="F541" i="1"/>
  <c r="G535" i="1"/>
  <c r="G536" i="1" s="1"/>
  <c r="H535" i="1"/>
  <c r="H536" i="1" s="1"/>
  <c r="F536" i="1"/>
  <c r="F535" i="1"/>
  <c r="G527" i="1"/>
  <c r="H527" i="1"/>
  <c r="G528" i="1"/>
  <c r="H528" i="1"/>
  <c r="G529" i="1"/>
  <c r="F529" i="1"/>
  <c r="F528" i="1"/>
  <c r="F527" i="1"/>
  <c r="G522" i="1"/>
  <c r="H522" i="1"/>
  <c r="H523" i="1" s="1"/>
  <c r="G523" i="1"/>
  <c r="F523" i="1"/>
  <c r="F522" i="1"/>
  <c r="G517" i="1"/>
  <c r="H517" i="1"/>
  <c r="H518" i="1" s="1"/>
  <c r="G518" i="1"/>
  <c r="F518" i="1"/>
  <c r="F517" i="1"/>
  <c r="G511" i="1"/>
  <c r="H511" i="1"/>
  <c r="H512" i="1" s="1"/>
  <c r="G512" i="1"/>
  <c r="F512" i="1"/>
  <c r="F511" i="1"/>
  <c r="G505" i="1"/>
  <c r="H505" i="1"/>
  <c r="G507" i="1"/>
  <c r="H506" i="1"/>
  <c r="F507" i="1"/>
  <c r="F506" i="1"/>
  <c r="F505" i="1"/>
  <c r="G498" i="1"/>
  <c r="H497" i="1"/>
  <c r="H498" i="1" s="1"/>
  <c r="F498" i="1"/>
  <c r="F497" i="1"/>
  <c r="G490" i="1"/>
  <c r="H490" i="1"/>
  <c r="H491" i="1" s="1"/>
  <c r="G491" i="1"/>
  <c r="F491" i="1"/>
  <c r="F490" i="1"/>
  <c r="G485" i="1"/>
  <c r="H485" i="1"/>
  <c r="H486" i="1" s="1"/>
  <c r="G486" i="1"/>
  <c r="F486" i="1"/>
  <c r="F485" i="1"/>
  <c r="G480" i="1"/>
  <c r="G481" i="1" s="1"/>
  <c r="H480" i="1"/>
  <c r="H481" i="1" s="1"/>
  <c r="F481" i="1"/>
  <c r="F480" i="1"/>
  <c r="G474" i="1"/>
  <c r="H474" i="1"/>
  <c r="H475" i="1"/>
  <c r="G476" i="1"/>
  <c r="F476" i="1"/>
  <c r="F475" i="1"/>
  <c r="F474" i="1"/>
  <c r="G467" i="1"/>
  <c r="G468" i="1" s="1"/>
  <c r="H467" i="1"/>
  <c r="H468" i="1" s="1"/>
  <c r="F468" i="1"/>
  <c r="F467" i="1"/>
  <c r="G457" i="1"/>
  <c r="H457" i="1"/>
  <c r="H459" i="1" s="1"/>
  <c r="G459" i="1"/>
  <c r="G461" i="1"/>
  <c r="F461" i="1"/>
  <c r="F462" i="1"/>
  <c r="F459" i="1"/>
  <c r="F457" i="1"/>
  <c r="H453" i="1"/>
  <c r="H454" i="1" s="1"/>
  <c r="G454" i="1"/>
  <c r="F454" i="1"/>
  <c r="F453" i="1"/>
  <c r="G445" i="1"/>
  <c r="G447" i="1" s="1"/>
  <c r="H445" i="1"/>
  <c r="H447" i="1" s="1"/>
  <c r="F447" i="1"/>
  <c r="F445" i="1"/>
  <c r="G440" i="1"/>
  <c r="H440" i="1"/>
  <c r="H442" i="1" s="1"/>
  <c r="G442" i="1"/>
  <c r="F442" i="1"/>
  <c r="F440" i="1"/>
  <c r="G435" i="1"/>
  <c r="H435" i="1"/>
  <c r="H437" i="1" s="1"/>
  <c r="G437" i="1"/>
  <c r="F437" i="1"/>
  <c r="F435" i="1"/>
  <c r="G431" i="1"/>
  <c r="H431" i="1"/>
  <c r="H432" i="1" s="1"/>
  <c r="G432" i="1"/>
  <c r="F432" i="1"/>
  <c r="F431" i="1"/>
  <c r="G424" i="1"/>
  <c r="H424" i="1"/>
  <c r="G425" i="1"/>
  <c r="H425" i="1"/>
  <c r="G426" i="1"/>
  <c r="F426" i="1"/>
  <c r="F425" i="1"/>
  <c r="F424" i="1"/>
  <c r="G418" i="1"/>
  <c r="H418" i="1"/>
  <c r="G419" i="1"/>
  <c r="H419" i="1"/>
  <c r="G420" i="1"/>
  <c r="F420" i="1"/>
  <c r="F419" i="1"/>
  <c r="F418" i="1"/>
  <c r="G410" i="1"/>
  <c r="H410" i="1"/>
  <c r="H412" i="1" s="1"/>
  <c r="G412" i="1"/>
  <c r="F412" i="1"/>
  <c r="F410" i="1"/>
  <c r="G405" i="1"/>
  <c r="H405" i="1"/>
  <c r="G406" i="1"/>
  <c r="H406" i="1"/>
  <c r="H407" i="1" s="1"/>
  <c r="G407" i="1"/>
  <c r="F407" i="1"/>
  <c r="F406" i="1"/>
  <c r="F405" i="1"/>
  <c r="H400" i="1"/>
  <c r="H401" i="1" s="1"/>
  <c r="G401" i="1"/>
  <c r="F401" i="1"/>
  <c r="F400" i="1"/>
  <c r="G387" i="1"/>
  <c r="H387" i="1"/>
  <c r="H389" i="1" s="1"/>
  <c r="G389" i="1"/>
  <c r="G391" i="1"/>
  <c r="F392" i="1"/>
  <c r="F389" i="1"/>
  <c r="F387" i="1"/>
  <c r="G383" i="1"/>
  <c r="G384" i="1" s="1"/>
  <c r="H383" i="1"/>
  <c r="H384" i="1" s="1"/>
  <c r="F384" i="1"/>
  <c r="F383" i="1"/>
  <c r="G378" i="1"/>
  <c r="G379" i="1" s="1"/>
  <c r="H378" i="1"/>
  <c r="H379" i="1" s="1"/>
  <c r="F379" i="1"/>
  <c r="F378" i="1"/>
  <c r="G372" i="1"/>
  <c r="H372" i="1"/>
  <c r="H373" i="1"/>
  <c r="H374" i="1" s="1"/>
  <c r="G374" i="1"/>
  <c r="F374" i="1"/>
  <c r="F373" i="1"/>
  <c r="F372" i="1"/>
  <c r="H365" i="1"/>
  <c r="H366" i="1" s="1"/>
  <c r="F366" i="1"/>
  <c r="F365" i="1"/>
  <c r="G354" i="1"/>
  <c r="G355" i="1" s="1"/>
  <c r="H354" i="1"/>
  <c r="H355" i="1" s="1"/>
  <c r="F357" i="1"/>
  <c r="F358" i="1"/>
  <c r="F355" i="1"/>
  <c r="F354" i="1"/>
  <c r="G348" i="1"/>
  <c r="G350" i="1" s="1"/>
  <c r="H348" i="1"/>
  <c r="H350" i="1" s="1"/>
  <c r="F350" i="1"/>
  <c r="F348" i="1"/>
  <c r="G342" i="1"/>
  <c r="H342" i="1"/>
  <c r="G344" i="1"/>
  <c r="F344" i="1"/>
  <c r="F342" i="1"/>
  <c r="G338" i="1"/>
  <c r="H338" i="1"/>
  <c r="H339" i="1" s="1"/>
  <c r="G339" i="1"/>
  <c r="F339" i="1"/>
  <c r="F338" i="1"/>
  <c r="G332" i="1"/>
  <c r="G333" i="1" s="1"/>
  <c r="H332" i="1"/>
  <c r="H333" i="1" s="1"/>
  <c r="F333" i="1"/>
  <c r="F332" i="1"/>
  <c r="G322" i="1"/>
  <c r="G324" i="1" s="1"/>
  <c r="H322" i="1"/>
  <c r="H324" i="1" s="1"/>
  <c r="G326" i="1"/>
  <c r="F326" i="1"/>
  <c r="F327" i="1"/>
  <c r="F324" i="1"/>
  <c r="F322" i="1"/>
  <c r="G318" i="1"/>
  <c r="H318" i="1"/>
  <c r="H319" i="1" s="1"/>
  <c r="G319" i="1"/>
  <c r="F319" i="1"/>
  <c r="F318" i="1"/>
  <c r="G310" i="1"/>
  <c r="H310" i="1"/>
  <c r="G311" i="1"/>
  <c r="G312" i="1" s="1"/>
  <c r="H311" i="1"/>
  <c r="F312" i="1"/>
  <c r="F311" i="1"/>
  <c r="F310" i="1"/>
  <c r="G303" i="1"/>
  <c r="H303" i="1"/>
  <c r="G304" i="1"/>
  <c r="H304" i="1"/>
  <c r="G305" i="1"/>
  <c r="F305" i="1"/>
  <c r="F304" i="1"/>
  <c r="F303" i="1"/>
  <c r="G295" i="1"/>
  <c r="H295" i="1"/>
  <c r="H297" i="1" s="1"/>
  <c r="G296" i="1"/>
  <c r="H296" i="1"/>
  <c r="G297" i="1"/>
  <c r="F297" i="1"/>
  <c r="F296" i="1"/>
  <c r="F295" i="1"/>
  <c r="G290" i="1"/>
  <c r="H290" i="1"/>
  <c r="G291" i="1"/>
  <c r="H291" i="1"/>
  <c r="F291" i="1"/>
  <c r="F290" i="1"/>
  <c r="G285" i="1"/>
  <c r="H285" i="1"/>
  <c r="H286" i="1" s="1"/>
  <c r="G286" i="1"/>
  <c r="F286" i="1"/>
  <c r="F285" i="1"/>
  <c r="G280" i="1"/>
  <c r="H280" i="1"/>
  <c r="H281" i="1" s="1"/>
  <c r="G281" i="1"/>
  <c r="F281" i="1"/>
  <c r="F280" i="1"/>
  <c r="G275" i="1"/>
  <c r="H275" i="1"/>
  <c r="H276" i="1" s="1"/>
  <c r="G276" i="1"/>
  <c r="F276" i="1"/>
  <c r="F275" i="1"/>
  <c r="G270" i="1"/>
  <c r="H270" i="1"/>
  <c r="H271" i="1" s="1"/>
  <c r="G271" i="1"/>
  <c r="F271" i="1"/>
  <c r="F270" i="1"/>
  <c r="G265" i="1"/>
  <c r="G266" i="1" s="1"/>
  <c r="H265" i="1"/>
  <c r="H266" i="1" s="1"/>
  <c r="F266" i="1"/>
  <c r="F265" i="1"/>
  <c r="G256" i="1"/>
  <c r="G257" i="1" s="1"/>
  <c r="H256" i="1"/>
  <c r="H257" i="1" s="1"/>
  <c r="F260" i="1"/>
  <c r="F259" i="1"/>
  <c r="F257" i="1"/>
  <c r="F256" i="1"/>
  <c r="G252" i="1"/>
  <c r="H251" i="1"/>
  <c r="F252" i="1"/>
  <c r="F251" i="1"/>
  <c r="G243" i="1"/>
  <c r="H243" i="1"/>
  <c r="H244" i="1" s="1"/>
  <c r="G244" i="1"/>
  <c r="F244" i="1"/>
  <c r="F243" i="1"/>
  <c r="G237" i="1"/>
  <c r="H237" i="1"/>
  <c r="H239" i="1" s="1"/>
  <c r="G239" i="1"/>
  <c r="F239" i="1"/>
  <c r="F237" i="1"/>
  <c r="G233" i="1"/>
  <c r="H233" i="1"/>
  <c r="H234" i="1" s="1"/>
  <c r="G234" i="1"/>
  <c r="F234" i="1"/>
  <c r="F233" i="1"/>
  <c r="G225" i="1"/>
  <c r="H225" i="1"/>
  <c r="G226" i="1"/>
  <c r="H226" i="1"/>
  <c r="G227" i="1"/>
  <c r="F227" i="1"/>
  <c r="F226" i="1"/>
  <c r="F225" i="1"/>
  <c r="G220" i="1"/>
  <c r="H220" i="1"/>
  <c r="H221" i="1" s="1"/>
  <c r="G221" i="1"/>
  <c r="F221" i="1"/>
  <c r="F220" i="1"/>
  <c r="G212" i="1"/>
  <c r="H212" i="1"/>
  <c r="G213" i="1"/>
  <c r="H213" i="1"/>
  <c r="G214" i="1"/>
  <c r="F214" i="1"/>
  <c r="F213" i="1"/>
  <c r="F212" i="1"/>
  <c r="G206" i="1"/>
  <c r="G207" i="1" s="1"/>
  <c r="H206" i="1"/>
  <c r="H207" i="1" s="1"/>
  <c r="F207" i="1"/>
  <c r="F206" i="1"/>
  <c r="G200" i="1"/>
  <c r="H200" i="1"/>
  <c r="G201" i="1"/>
  <c r="H201" i="1"/>
  <c r="G202" i="1"/>
  <c r="F202" i="1"/>
  <c r="F201" i="1"/>
  <c r="F200" i="1"/>
  <c r="H195" i="1"/>
  <c r="H196" i="1" s="1"/>
  <c r="G195" i="1"/>
  <c r="G196" i="1" s="1"/>
  <c r="F196" i="1"/>
  <c r="F195" i="1"/>
  <c r="G190" i="1"/>
  <c r="H190" i="1"/>
  <c r="H191" i="1" s="1"/>
  <c r="G191" i="1"/>
  <c r="F191" i="1"/>
  <c r="F190" i="1"/>
  <c r="G184" i="1"/>
  <c r="G186" i="1" s="1"/>
  <c r="H184" i="1"/>
  <c r="H186" i="1" s="1"/>
  <c r="F184" i="1"/>
  <c r="F186" i="1" s="1"/>
  <c r="F179" i="1"/>
  <c r="F180" i="1"/>
  <c r="H176" i="1"/>
  <c r="H177" i="1" s="1"/>
  <c r="F176" i="1"/>
  <c r="F177" i="1"/>
  <c r="G177" i="1"/>
  <c r="G176" i="1"/>
  <c r="F9" i="1"/>
  <c r="F10" i="1"/>
  <c r="F14" i="1"/>
  <c r="F15" i="1" s="1"/>
  <c r="F18" i="1"/>
  <c r="F20" i="1"/>
  <c r="F24" i="1"/>
  <c r="F25" i="1" s="1"/>
  <c r="F29" i="1"/>
  <c r="F30" i="1"/>
  <c r="F34" i="1"/>
  <c r="F36" i="1" s="1"/>
  <c r="F35" i="1"/>
  <c r="F40" i="1"/>
  <c r="F41" i="1" s="1"/>
  <c r="F49" i="1"/>
  <c r="F50" i="1"/>
  <c r="F54" i="1"/>
  <c r="F56" i="1" s="1"/>
  <c r="F61" i="1"/>
  <c r="F63" i="1" s="1"/>
  <c r="F62" i="1"/>
  <c r="F66" i="1"/>
  <c r="F68" i="1" s="1"/>
  <c r="F72" i="1"/>
  <c r="F74" i="1" s="1"/>
  <c r="F73" i="1"/>
  <c r="F81" i="1" s="1"/>
  <c r="F77" i="1"/>
  <c r="F79" i="1"/>
  <c r="F87" i="1"/>
  <c r="F88" i="1"/>
  <c r="F94" i="1"/>
  <c r="F96" i="1" s="1"/>
  <c r="F95" i="1"/>
  <c r="F104" i="1" s="1"/>
  <c r="F101" i="1"/>
  <c r="F102" i="1"/>
  <c r="F110" i="1"/>
  <c r="F112" i="1" s="1"/>
  <c r="F115" i="1" s="1"/>
  <c r="F111" i="1"/>
  <c r="F114" i="1" s="1"/>
  <c r="F120" i="1"/>
  <c r="F121" i="1" s="1"/>
  <c r="F125" i="1"/>
  <c r="F126" i="1" s="1"/>
  <c r="F131" i="1"/>
  <c r="F132" i="1"/>
  <c r="F133" i="1"/>
  <c r="F137" i="1"/>
  <c r="F139" i="1" s="1"/>
  <c r="F138" i="1"/>
  <c r="F143" i="1"/>
  <c r="F144" i="1" s="1"/>
  <c r="F148" i="1"/>
  <c r="F150" i="1" s="1"/>
  <c r="F149" i="1"/>
  <c r="F153" i="1"/>
  <c r="F155" i="1" s="1"/>
  <c r="F159" i="1"/>
  <c r="F160" i="1"/>
  <c r="H169" i="1"/>
  <c r="H171" i="1"/>
  <c r="G171" i="1"/>
  <c r="G169" i="1"/>
  <c r="G165" i="1"/>
  <c r="G166" i="1" s="1"/>
  <c r="H165" i="1"/>
  <c r="H166" i="1" s="1"/>
  <c r="F165" i="1"/>
  <c r="F166" i="1"/>
  <c r="H159" i="1"/>
  <c r="H160" i="1"/>
  <c r="G160" i="1"/>
  <c r="G159" i="1"/>
  <c r="H153" i="1"/>
  <c r="H155" i="1" s="1"/>
  <c r="G155" i="1"/>
  <c r="G153" i="1"/>
  <c r="H148" i="1"/>
  <c r="H149" i="1"/>
  <c r="G150" i="1"/>
  <c r="G149" i="1"/>
  <c r="G148" i="1"/>
  <c r="H137" i="1"/>
  <c r="H138" i="1"/>
  <c r="G139" i="1"/>
  <c r="G138" i="1"/>
  <c r="G137" i="1"/>
  <c r="H131" i="1"/>
  <c r="H132" i="1"/>
  <c r="G133" i="1"/>
  <c r="G132" i="1"/>
  <c r="G131" i="1"/>
  <c r="H125" i="1"/>
  <c r="H126" i="1" s="1"/>
  <c r="G126" i="1"/>
  <c r="G125" i="1"/>
  <c r="H120" i="1"/>
  <c r="H121" i="1" s="1"/>
  <c r="G121" i="1"/>
  <c r="G120" i="1"/>
  <c r="H110" i="1"/>
  <c r="H111" i="1"/>
  <c r="H114" i="1" s="1"/>
  <c r="G115" i="1"/>
  <c r="G114" i="1"/>
  <c r="G113" i="1"/>
  <c r="G112" i="1"/>
  <c r="G111" i="1"/>
  <c r="G110" i="1"/>
  <c r="G104" i="1"/>
  <c r="G103" i="1"/>
  <c r="H101" i="1"/>
  <c r="H102" i="1" s="1"/>
  <c r="G102" i="1"/>
  <c r="G101" i="1"/>
  <c r="H94" i="1"/>
  <c r="H103" i="1" s="1"/>
  <c r="H95" i="1"/>
  <c r="G96" i="1"/>
  <c r="G95" i="1"/>
  <c r="H87" i="1"/>
  <c r="H88" i="1"/>
  <c r="G89" i="1"/>
  <c r="G88" i="1"/>
  <c r="G94" i="1"/>
  <c r="G87" i="1"/>
  <c r="G81" i="1"/>
  <c r="G80" i="1"/>
  <c r="H77" i="1"/>
  <c r="H79" i="1" s="1"/>
  <c r="G79" i="1"/>
  <c r="G77" i="1"/>
  <c r="H72" i="1"/>
  <c r="H73" i="1"/>
  <c r="G74" i="1"/>
  <c r="G73" i="1"/>
  <c r="G72" i="1"/>
  <c r="H66" i="1"/>
  <c r="H68" i="1" s="1"/>
  <c r="G68" i="1"/>
  <c r="G66" i="1"/>
  <c r="H61" i="1"/>
  <c r="H62" i="1"/>
  <c r="G63" i="1"/>
  <c r="G62" i="1"/>
  <c r="G61" i="1"/>
  <c r="H54" i="1"/>
  <c r="H56" i="1"/>
  <c r="G56" i="1"/>
  <c r="G54" i="1"/>
  <c r="H34" i="1"/>
  <c r="H9" i="1"/>
  <c r="H10" i="1" s="1"/>
  <c r="H14" i="1"/>
  <c r="H15" i="1" s="1"/>
  <c r="H18" i="1"/>
  <c r="H20" i="1" s="1"/>
  <c r="H24" i="1"/>
  <c r="H29" i="1"/>
  <c r="H30" i="1" s="1"/>
  <c r="H35" i="1"/>
  <c r="H49" i="1"/>
  <c r="H50" i="1" s="1"/>
  <c r="G50" i="1"/>
  <c r="G49" i="1"/>
  <c r="G43" i="1"/>
  <c r="G42" i="1"/>
  <c r="H25" i="1"/>
  <c r="H40" i="1"/>
  <c r="H41" i="1" s="1"/>
  <c r="G41" i="1"/>
  <c r="G40" i="1"/>
  <c r="G36" i="1"/>
  <c r="G35" i="1"/>
  <c r="G34" i="1"/>
  <c r="G30" i="1"/>
  <c r="G29" i="1"/>
  <c r="G25" i="1"/>
  <c r="G24" i="1"/>
  <c r="G20" i="1"/>
  <c r="G18" i="1"/>
  <c r="G15" i="1"/>
  <c r="G14" i="1"/>
  <c r="G10" i="1"/>
  <c r="G9" i="1"/>
  <c r="H542" i="1" l="1"/>
  <c r="H577" i="1" s="1"/>
  <c r="H576" i="1"/>
  <c r="H252" i="1"/>
  <c r="H259" i="1"/>
  <c r="H563" i="1"/>
  <c r="H529" i="1"/>
  <c r="H426" i="1"/>
  <c r="H420" i="1"/>
  <c r="H356" i="1"/>
  <c r="H344" i="1"/>
  <c r="H326" i="1"/>
  <c r="H258" i="1"/>
  <c r="H202" i="1"/>
  <c r="H150" i="1"/>
  <c r="H178" i="1"/>
  <c r="H139" i="1"/>
  <c r="H133" i="1"/>
  <c r="H81" i="1"/>
  <c r="H42" i="1"/>
  <c r="G652" i="1"/>
  <c r="G651" i="1"/>
  <c r="H574" i="1"/>
  <c r="H507" i="1"/>
  <c r="H476" i="1"/>
  <c r="H357" i="1"/>
  <c r="G357" i="1"/>
  <c r="H325" i="1"/>
  <c r="H312" i="1"/>
  <c r="H305" i="1"/>
  <c r="H227" i="1"/>
  <c r="H214" i="1"/>
  <c r="H80" i="1"/>
  <c r="F44" i="1"/>
  <c r="F43" i="1"/>
  <c r="F82" i="1"/>
  <c r="F89" i="1"/>
  <c r="F105" i="1" s="1"/>
  <c r="F113" i="1"/>
  <c r="H104" i="1"/>
  <c r="H112" i="1"/>
  <c r="H115" i="1" s="1"/>
  <c r="H113" i="1"/>
  <c r="H96" i="1"/>
  <c r="H89" i="1"/>
  <c r="H74" i="1"/>
  <c r="H63" i="1"/>
  <c r="H82" i="1" s="1"/>
  <c r="H36" i="1"/>
  <c r="H105" i="1" l="1"/>
  <c r="H652" i="1" l="1"/>
</calcChain>
</file>

<file path=xl/sharedStrings.xml><?xml version="1.0" encoding="utf-8"?>
<sst xmlns="http://schemas.openxmlformats.org/spreadsheetml/2006/main" count="2952" uniqueCount="606">
  <si>
    <t>Číslo žádosti</t>
  </si>
  <si>
    <t>Název projektu</t>
  </si>
  <si>
    <t>Celkové náklady</t>
  </si>
  <si>
    <t xml:space="preserve">Požadavek na dotaci </t>
  </si>
  <si>
    <t>Návrh dotace</t>
  </si>
  <si>
    <t>Bodové hodnocení kraje</t>
  </si>
  <si>
    <t>Body Komise MV</t>
  </si>
  <si>
    <t>Přítomno</t>
  </si>
  <si>
    <t>Pro</t>
  </si>
  <si>
    <t>Proti</t>
  </si>
  <si>
    <t>Zdržel se</t>
  </si>
  <si>
    <t>Kraj Jihočeský</t>
  </si>
  <si>
    <t>MV-PK2-2022-00032</t>
  </si>
  <si>
    <t>Jihočeský kraj - Podpora prevence kriminality v kraji 2022</t>
  </si>
  <si>
    <t/>
  </si>
  <si>
    <t>INVESTICE celkem</t>
  </si>
  <si>
    <t>NEINVESTICE celkem</t>
  </si>
  <si>
    <t>MV-PK2-2022-00102</t>
  </si>
  <si>
    <t>České Budějovice - Asistent prevence kriminality - 2022</t>
  </si>
  <si>
    <t>Obec České Budějovice celkem</t>
  </si>
  <si>
    <t>MV-PK1-2022-00045</t>
  </si>
  <si>
    <t>Český Krumlov – rozšíření a modernizace MKDS - 2022</t>
  </si>
  <si>
    <t>Obec Český Krumlov celkem</t>
  </si>
  <si>
    <t>MV-PK2-2022-00044</t>
  </si>
  <si>
    <t>Písek - APK, rok 2022</t>
  </si>
  <si>
    <t>Obec Písek celkem</t>
  </si>
  <si>
    <t>MV-PK2-2022-00010</t>
  </si>
  <si>
    <t>Obec Strakonice celkem</t>
  </si>
  <si>
    <t>MV-PK2-2022-00082</t>
  </si>
  <si>
    <t>Vimperk - asistent prevence kriminality - 2022</t>
  </si>
  <si>
    <t>MV-PK1-2022-00046</t>
  </si>
  <si>
    <t>Vimperk - modernizace MKDS - 2022</t>
  </si>
  <si>
    <t>Obec Vimperk celkem</t>
  </si>
  <si>
    <t>MV-PK2-2022-00110</t>
  </si>
  <si>
    <t>Volary - asistent prevence kriminality - 2022</t>
  </si>
  <si>
    <t>Obec Volary celkem</t>
  </si>
  <si>
    <t>MV-PK2-2022-00022</t>
  </si>
  <si>
    <t>Břeclav - Asistenti prevence kriminality - 2022</t>
  </si>
  <si>
    <t>Obec Břeclav celkem</t>
  </si>
  <si>
    <t>MV-PK1-2022-00040</t>
  </si>
  <si>
    <t>Bučovice - Monitorování pohybu osob a vozidel na kritické křižovatce - 2022</t>
  </si>
  <si>
    <t>MV-PK1-2022-00044</t>
  </si>
  <si>
    <t>Bučovice-Vybudování městského kamerového dohledového systému-2022</t>
  </si>
  <si>
    <t>Obec Bučovice celkem</t>
  </si>
  <si>
    <t>MV-PK2-2022-00037</t>
  </si>
  <si>
    <t>Hodonín - Asistenti prevence kriminality - 2022</t>
  </si>
  <si>
    <t>MV-PK2-2022-00036</t>
  </si>
  <si>
    <t>Hodonín - Domovník-preventista - 2022</t>
  </si>
  <si>
    <t>MV-PK1-2022-00015</t>
  </si>
  <si>
    <t>Hodonín – rozšíření kamerového systému - 2022</t>
  </si>
  <si>
    <t>Obec Hodonín celkem</t>
  </si>
  <si>
    <t>MV-PK1-2022-00005</t>
  </si>
  <si>
    <t>Mikulov - implementace inteligentních funkcí+přestavba monitorovacího pracoviště 2022</t>
  </si>
  <si>
    <t>Obec Mikulov celkem</t>
  </si>
  <si>
    <t>MV-PK2-2022-00114</t>
  </si>
  <si>
    <t>Veselí nad Moravou - domovník preventista - 2022</t>
  </si>
  <si>
    <t>MV-PK1-2022-00036</t>
  </si>
  <si>
    <t>Veselí nad Moravou - Rozšíření kamerového systému - 2022</t>
  </si>
  <si>
    <t>Obec Veselí nad Moravou celkem</t>
  </si>
  <si>
    <t>MV-PK1-2022-00035</t>
  </si>
  <si>
    <t>Znojmo-Rozšíření MKDS 2022</t>
  </si>
  <si>
    <t>Obec Znojmo celkem</t>
  </si>
  <si>
    <t>Karlovy Vary - asistent prevence kriminality - 2022</t>
  </si>
  <si>
    <t>MV-PK2-2022-00060</t>
  </si>
  <si>
    <t>MV-PK1-2022-00025</t>
  </si>
  <si>
    <t>Karlovy Vary - rozšíření MKDS o kamerový bod a analytické funkce</t>
  </si>
  <si>
    <t>Obec Karlovy Vary celkem</t>
  </si>
  <si>
    <t>MV-PK2-2022-00003</t>
  </si>
  <si>
    <t>Ostrov-APK-2022</t>
  </si>
  <si>
    <t>MV-PK2-2022-00004</t>
  </si>
  <si>
    <t>Ostrov-DOMOVNÍK-2022</t>
  </si>
  <si>
    <t>MV-PK1-2022-00004</t>
  </si>
  <si>
    <t>Ostrov-MKDS rozšíření-2022</t>
  </si>
  <si>
    <t>Obec Ostrov celkem</t>
  </si>
  <si>
    <t>MV-PK2-2022-00025</t>
  </si>
  <si>
    <t>Rotava - Asistent prevence kriminality 2022</t>
  </si>
  <si>
    <t>MV-PK2-2022-00027</t>
  </si>
  <si>
    <t>Rotava-Domovník preventista-2022</t>
  </si>
  <si>
    <t>Obec Rotava celkem</t>
  </si>
  <si>
    <t>MV-PK2-2022-00081</t>
  </si>
  <si>
    <t>Hradec Králové - Asistent prevence kriminality - 2022</t>
  </si>
  <si>
    <t>MV-PK1-2022-00027</t>
  </si>
  <si>
    <t>Hradec Králové - Městský kamerový systém Sukovy sady - 2022</t>
  </si>
  <si>
    <t>Obec Hradec Králové celkem</t>
  </si>
  <si>
    <t>MV-PK2-2022-00040</t>
  </si>
  <si>
    <t>Česká Lípa - Asistent prevence kriminality</t>
  </si>
  <si>
    <t>Obec Česká Lípa celkem</t>
  </si>
  <si>
    <t>MV-PK2-2022-00108</t>
  </si>
  <si>
    <t>Harrachov - Asistent prevence kriminality 2022</t>
  </si>
  <si>
    <t>Obec Harrachov celkem</t>
  </si>
  <si>
    <t>MV-PK2-2022-00111</t>
  </si>
  <si>
    <t>Hrádek nad Nisou - Domovník - preventista - 2022</t>
  </si>
  <si>
    <t>MV-PK1-2022-00037</t>
  </si>
  <si>
    <t>Hrádek nad Nisou - Multifunkční hřiště Oldřichov na Hranicích - 2022</t>
  </si>
  <si>
    <t>MV-PK1-2022-00042</t>
  </si>
  <si>
    <t>Hrádek nad Nisou - Rozšíření MKDS v lokalitě Oldřichov na Hranicích - 2022</t>
  </si>
  <si>
    <t>Obec Hrádek nad Nisou celkem</t>
  </si>
  <si>
    <t>MV-PK2-2022-00033</t>
  </si>
  <si>
    <t>Jablonec nad Nisou - Asistent prevence kriminality - 2022</t>
  </si>
  <si>
    <t>MV-PK1-2022-00014</t>
  </si>
  <si>
    <t>Jablonec nad Nisou - inteligentní analýzy II. etapa - 2022</t>
  </si>
  <si>
    <t>Obec Jablonec nad Nisou celkem</t>
  </si>
  <si>
    <t>MV-PK2-2022-00130</t>
  </si>
  <si>
    <t>Nové Město pod Smrkem - Asistenti prevence kriminality - 2022</t>
  </si>
  <si>
    <t>Obec Nové Město pod Smrkem celkem</t>
  </si>
  <si>
    <t>MV-PK2-2022-00058</t>
  </si>
  <si>
    <t>Ralsko - Asistent prevence kriminality 2022</t>
  </si>
  <si>
    <t>MV-PK1-2022-00019</t>
  </si>
  <si>
    <t>Ralsko - Reprodukce a modernizace MKDS 2022</t>
  </si>
  <si>
    <t>Obec Ralsko celkem</t>
  </si>
  <si>
    <t>MV-PK1-2022-00052</t>
  </si>
  <si>
    <t>Semily - Rozšíření MKDS - 2022</t>
  </si>
  <si>
    <t>Obec Semily celkem</t>
  </si>
  <si>
    <t>MV-PK2-2022-00104</t>
  </si>
  <si>
    <t>Smržovka – asistent prevence kriminality 2022</t>
  </si>
  <si>
    <t>Obec Smržovka celkem</t>
  </si>
  <si>
    <t>MV-PK2-2022-00129</t>
  </si>
  <si>
    <t>Tanvald-Asistenti prevence kriminality 2022</t>
  </si>
  <si>
    <t>MV-PK2-2022-00127</t>
  </si>
  <si>
    <t>Tanvald-Preventivní prázdninové programy v Majáku 2022</t>
  </si>
  <si>
    <t>Obec Tanvald celkem</t>
  </si>
  <si>
    <t>MV-PK1-2022-00054</t>
  </si>
  <si>
    <t>Turnov - rozšíření MKDS - ANPR</t>
  </si>
  <si>
    <t>Obec Turnov celkem</t>
  </si>
  <si>
    <t>MV-PK2-2022-00006</t>
  </si>
  <si>
    <t>Velké Hamry - Asistenti prevence kriminality - 2022</t>
  </si>
  <si>
    <t>MV-PK2-2022-00017</t>
  </si>
  <si>
    <t>Velké Hamry - Výchovný preventivní letní dětský tábor - 2022</t>
  </si>
  <si>
    <t>Obec Velké Hamry celkem</t>
  </si>
  <si>
    <t>MV-PK1-2022-00039</t>
  </si>
  <si>
    <t>Bílovec - modernizace a rozšíření městského kamerového dohlížecího  systému - 2022</t>
  </si>
  <si>
    <t>Obec Bílovec celkem</t>
  </si>
  <si>
    <t>MV-PK2-2022-00072</t>
  </si>
  <si>
    <t>Bruntál - Asistent prevence kriminality - 2022</t>
  </si>
  <si>
    <t>Obec Bruntál celkem</t>
  </si>
  <si>
    <t>MV-PK2-2022-00101</t>
  </si>
  <si>
    <t>Budišov nad Budišovkou-Asistent prevence kriminality-2022</t>
  </si>
  <si>
    <t>Obec Budišov nad Budišovkou celkem</t>
  </si>
  <si>
    <t>MV-PK1-2022-00038</t>
  </si>
  <si>
    <t>Český Těšín - Modernizace MKDS 2022</t>
  </si>
  <si>
    <t>MV-PK2-2022-00116</t>
  </si>
  <si>
    <t>Český Těšín - Sociálně psychologický výcvik pro rodiče s dětmi 2022</t>
  </si>
  <si>
    <t>Obec Český Těšín celkem</t>
  </si>
  <si>
    <t>MV-PK2-2022-00097</t>
  </si>
  <si>
    <t>Dvorce-Asistenti prevence kriminality-2022</t>
  </si>
  <si>
    <t>Obec Dvorce celkem</t>
  </si>
  <si>
    <t>MV-PK2-2022-00123</t>
  </si>
  <si>
    <t>Frenštát p. R. - asistent prevence kriminality 2022</t>
  </si>
  <si>
    <t>MV-PK2-2022-00122</t>
  </si>
  <si>
    <t>Frenštát p. R. - forenzní značení kol 2022</t>
  </si>
  <si>
    <t>MV-PK1-2022-00049</t>
  </si>
  <si>
    <t>Frenštát p.R. - modernizace MKDS 2022</t>
  </si>
  <si>
    <t>Obec Frenštát pod Radhoštěm celkem</t>
  </si>
  <si>
    <t>MV-PK2-2022-00090</t>
  </si>
  <si>
    <t>Havířov - Asistent prevence kriminality - 2022</t>
  </si>
  <si>
    <t>MV-PK2-2022-00066</t>
  </si>
  <si>
    <t>Havířov - Efektivní práce s ohroženými dětmi a jejich rodinami – Dopady pandemie nemoci Covid-19 - 2022</t>
  </si>
  <si>
    <t>MV-PK2-2022-00065</t>
  </si>
  <si>
    <t>Havířov - Sociálně psychologický výcvik pro rodiče s dětmi - 2022</t>
  </si>
  <si>
    <t>Obec Havířov celkem</t>
  </si>
  <si>
    <t>MV-PK2-2022-00002</t>
  </si>
  <si>
    <t>Karviná – Asistent prevence kriminality - 2022</t>
  </si>
  <si>
    <t>MV-PK1-2022-00003</t>
  </si>
  <si>
    <t>Karviná – Rozvoj MKDS - 2022</t>
  </si>
  <si>
    <t>Obec Karviná celkem</t>
  </si>
  <si>
    <t>MV-PK2-2022-00045</t>
  </si>
  <si>
    <t>Krnov - Forenzní značení jízdních kol a kompenzačních pomůcek - 2022</t>
  </si>
  <si>
    <t>MV-PK2-2022-00047</t>
  </si>
  <si>
    <t>Krnov - Mezinárodní konference prevence kriminality - 2022</t>
  </si>
  <si>
    <t>MV-PK2-2022-00046</t>
  </si>
  <si>
    <t>Krnov - Vzdělávání aktérů prevence kriminality - 2022</t>
  </si>
  <si>
    <t>Obec Krnov celkem</t>
  </si>
  <si>
    <t>MV-PK1-2022-00043</t>
  </si>
  <si>
    <t>Opava - Zefektivnění a rozšíření MKDS VII. etapa</t>
  </si>
  <si>
    <t>Obec Opava celkem</t>
  </si>
  <si>
    <t>MV-PK2-2022-00007</t>
  </si>
  <si>
    <t>Osoblaha - Asistenti prevence kriminality 2022</t>
  </si>
  <si>
    <t>Obec Osoblaha celkem</t>
  </si>
  <si>
    <t>MV-PK2-2022-00031</t>
  </si>
  <si>
    <t>Ostrava – Asistent prevence kriminality – 2022</t>
  </si>
  <si>
    <t>MV-PK2-2022-00054</t>
  </si>
  <si>
    <t>Ostrava – Domovník-preventista 2022</t>
  </si>
  <si>
    <t>MV-PK2-2022-00109</t>
  </si>
  <si>
    <t>Ostrava – Zabezpečení vchodů a vstupů do bytových domů 2022</t>
  </si>
  <si>
    <t>MV-PK2-2022-00028</t>
  </si>
  <si>
    <t>Ostrava – Značení syntetickou DNA – 2022</t>
  </si>
  <si>
    <t>Obec Ostrava celkem</t>
  </si>
  <si>
    <t>MV-PK2-2022-00009</t>
  </si>
  <si>
    <t>Vítkov_Asistenti prevence kriminality_2022</t>
  </si>
  <si>
    <t>Obec Vítkov celkem</t>
  </si>
  <si>
    <t>Olomoucký kraj</t>
  </si>
  <si>
    <t>MV-PK2-2022-00041</t>
  </si>
  <si>
    <t>Olomoucký kraj - Podpora prevence kriminality v kraji - 2022</t>
  </si>
  <si>
    <t>MV-PK2-2022-00085</t>
  </si>
  <si>
    <t>Hanušovice - Asistenti prevence kriminality 2022</t>
  </si>
  <si>
    <t>Obec Hanušovice celkem</t>
  </si>
  <si>
    <t>MV-PK2-2022-00128</t>
  </si>
  <si>
    <t>Hranice - asistenti prevence kriminality - 2022</t>
  </si>
  <si>
    <t>Obec Hranice celkem</t>
  </si>
  <si>
    <t>MV-PK2-2022-00112</t>
  </si>
  <si>
    <t>Asistenti prevence kriminality Jeseník 2022</t>
  </si>
  <si>
    <t>Obec Jeseník celkem</t>
  </si>
  <si>
    <t>MV-PK2-2022-00035</t>
  </si>
  <si>
    <t>Lipník nad Bečvou – Asistent prevence kriminality - 2022</t>
  </si>
  <si>
    <t>Obec Lipník nad Bečvou celkem</t>
  </si>
  <si>
    <t>MV-PK2-2022-00034</t>
  </si>
  <si>
    <t>Moravský Beroun - Asistent prevence kriminality - 2022</t>
  </si>
  <si>
    <t>Obec Moravský Beroun celkem</t>
  </si>
  <si>
    <t>MV-PK1-2022-00050</t>
  </si>
  <si>
    <t>Olomouc - Modernizace MKDS - 2022</t>
  </si>
  <si>
    <t>MV-PK2-2022-00124</t>
  </si>
  <si>
    <t>Olomouc - Profesionální řešení případů Online poradny centra PRVOK - 2022</t>
  </si>
  <si>
    <t>Obec Olomouc celkem</t>
  </si>
  <si>
    <t>MV-PK2-2022-00023</t>
  </si>
  <si>
    <t>Prostějov - Forenzní značení jízdních kol a invalidních vozíků syntetickou DNA - VI. etapa</t>
  </si>
  <si>
    <t>MV-PK2-2022-00092</t>
  </si>
  <si>
    <t>Prostějov - Návazné pobyty pro děti - 2022</t>
  </si>
  <si>
    <t>MV-PK1-2022-00020</t>
  </si>
  <si>
    <t>Prostějov - Rozšíření a reprodukce MKDS včetně instalace panoramatické kamery - 2022</t>
  </si>
  <si>
    <t>MV-PK1-2022-00022</t>
  </si>
  <si>
    <t>Prostějov - Rozšíření analytických funkcí software MKDS - 2022</t>
  </si>
  <si>
    <t>Obec Prostějov celkem</t>
  </si>
  <si>
    <t>MV-PK2-2022-00070</t>
  </si>
  <si>
    <t>Přerov - asistent prevence kriminality - 2022</t>
  </si>
  <si>
    <t>MV-PK2-2022-00071</t>
  </si>
  <si>
    <t>Přerov - domovník - preventista - 2022</t>
  </si>
  <si>
    <t>MV-PK1-2022-00026</t>
  </si>
  <si>
    <t>Přerov - modernizace a rozšíření MKDS - 2022</t>
  </si>
  <si>
    <t>Obec Přerov celkem</t>
  </si>
  <si>
    <t>MV-PK2-2022-00086</t>
  </si>
  <si>
    <t>Šumperk - Bezpečné volnočasové aktivity pro děti a mládež s výchovnými problémy - 2022 (3/3)</t>
  </si>
  <si>
    <t>MV-PK2-2022-00087</t>
  </si>
  <si>
    <t>Šumperk – Prázdninový pobyt – 2022 (2/3)</t>
  </si>
  <si>
    <t>MV-PK2-2022-00088</t>
  </si>
  <si>
    <t>Šumperk – Zvládání stresu a zvýšené agresivity – komplexní péče o děti a jejich rodiče - 2022 (1/3)</t>
  </si>
  <si>
    <t>Obec Šumperk celkem</t>
  </si>
  <si>
    <t>MV-PK1-2022-00047</t>
  </si>
  <si>
    <t>Zábřeh - rozšíření kamerového systému v centru města - 2022</t>
  </si>
  <si>
    <t>Obec Zábřeh celkem</t>
  </si>
  <si>
    <t>Pardubický kraj</t>
  </si>
  <si>
    <t>MV-PK2-2022-00026</t>
  </si>
  <si>
    <t>MV-PK2-2022-00030</t>
  </si>
  <si>
    <t>Česká Třebová - APK - 2022</t>
  </si>
  <si>
    <t>MV-PK2-2022-00029</t>
  </si>
  <si>
    <t>Česká Třebová - Trávení volného času a prevence kriminality dětí sídliště Borek - 2022</t>
  </si>
  <si>
    <t>Obec Česká Třebová celkem</t>
  </si>
  <si>
    <t>MV-PK1-2022-00033</t>
  </si>
  <si>
    <t>Lanškroun - Rozšíření a modernizace MKDS - 2022</t>
  </si>
  <si>
    <t>Obec Lanškroun celkem</t>
  </si>
  <si>
    <t>MV-PK1-2022-00002</t>
  </si>
  <si>
    <t>Svitavy - Modernizace SW MKS 2022</t>
  </si>
  <si>
    <t>MV-PK1-2022-00001</t>
  </si>
  <si>
    <t>Svitavy - Rekonstrukce HW MKS 2022</t>
  </si>
  <si>
    <t>Obec Svitavy celkem</t>
  </si>
  <si>
    <t>MV-PK2-2022-00052</t>
  </si>
  <si>
    <t>Vysoké Mýto - Asistenti prevence kriminality - 2022</t>
  </si>
  <si>
    <t>Obec Vysoké Mýto celkem</t>
  </si>
  <si>
    <t>Plzeňský kraj</t>
  </si>
  <si>
    <t>MV-PK2-2022-00020</t>
  </si>
  <si>
    <t>Plzeňský kraj - Daleko hleď - 2022</t>
  </si>
  <si>
    <t>MV-PK2-2022-00019</t>
  </si>
  <si>
    <t>Plzeňský kraj - Kraje pro bezpečný internet - on-line kvízy IX. - 2022</t>
  </si>
  <si>
    <t>MV-PK2-2022-00021</t>
  </si>
  <si>
    <t>Plzeňský kraj - Vzdělávání pedagogů v protidrogové prevenci a prevenci kriminality 3 - 2022</t>
  </si>
  <si>
    <t>MV-PK2-2022-00079</t>
  </si>
  <si>
    <t>Plzeň – Analýza cílových skupin a potřebnosti nových typů adiktologických služeb v Plzni – 2022</t>
  </si>
  <si>
    <t>MV-PK2-2022-00077</t>
  </si>
  <si>
    <t>Plzeň – Asistent prevence kriminality - 2022</t>
  </si>
  <si>
    <t>MV-PK2-2022-00078</t>
  </si>
  <si>
    <t>Plzeň – I prevence může být legrace III. - 2022</t>
  </si>
  <si>
    <t>MV-PK1-2022-00048</t>
  </si>
  <si>
    <t>Plzeň – Nasazení SED detektorů střelby, panických výkřiků a tříštění skla - 2022</t>
  </si>
  <si>
    <t>Obec Plzeň celkem</t>
  </si>
  <si>
    <t>MV-PK2-2022-00013</t>
  </si>
  <si>
    <t>Přeštice – Asistent prevence kriminality - 2022</t>
  </si>
  <si>
    <t>Obec Přeštice celkem</t>
  </si>
  <si>
    <t>MV-PK2-2022-00001</t>
  </si>
  <si>
    <t>Obec Stříbro celkem</t>
  </si>
  <si>
    <t>MV-PK1-2022-00008</t>
  </si>
  <si>
    <t>Tachov - modernizace MKDS - 2022</t>
  </si>
  <si>
    <t>Obec Tachov celkem</t>
  </si>
  <si>
    <t>Středočeský kraj</t>
  </si>
  <si>
    <t>MV-PK2-2022-00067</t>
  </si>
  <si>
    <t>KPBI – videospoty/ podcasty – Rozhovory s odborníky na kyberkriminalitu</t>
  </si>
  <si>
    <t>MV-PK2-2022-00076</t>
  </si>
  <si>
    <t>Středočeský kraj – Adiktologická konference 2022</t>
  </si>
  <si>
    <t>MV-PK2-2022-00069</t>
  </si>
  <si>
    <t>Středočeský kraj – Podpora prevence kriminality v kraji 2022</t>
  </si>
  <si>
    <t>MV-PK2-2022-00068</t>
  </si>
  <si>
    <t>Středočeský kraj – Resocializace recidivistů na území Středočeského kraje 2022</t>
  </si>
  <si>
    <t>MV-PK2-2022-00039</t>
  </si>
  <si>
    <t>Dobříš - Forenzní identifikační značení jízdních kol a kompenzačních pomůcek syntetickou DNA - 2022</t>
  </si>
  <si>
    <t>MV-PK1-2022-00016</t>
  </si>
  <si>
    <t>Dobříš - Modernizace zázemí pracoviště obsluhy MKDS - 2022</t>
  </si>
  <si>
    <t>Obec Dobříš celkem</t>
  </si>
  <si>
    <t>MV-PK1-2022-00030</t>
  </si>
  <si>
    <t>Hořovice - Obnova MKDS - 2022</t>
  </si>
  <si>
    <t>Obec Hořovice celkem</t>
  </si>
  <si>
    <t>MV-PK2-2022-00011</t>
  </si>
  <si>
    <t>Kladno - Asistenti prevence kriminality - 2022</t>
  </si>
  <si>
    <t>MV-PK1-2022-00006</t>
  </si>
  <si>
    <t>Kladno - Databázový SW - 2022</t>
  </si>
  <si>
    <t>MV-PK2-2022-00012</t>
  </si>
  <si>
    <t>Kladno - FIZM - 2022</t>
  </si>
  <si>
    <t>MV-PK1-2022-00007</t>
  </si>
  <si>
    <t>Kladno - MKDS - 2022</t>
  </si>
  <si>
    <t>Obec Kladno celkem</t>
  </si>
  <si>
    <t>MV-PK2-2022-00125</t>
  </si>
  <si>
    <t>MV-PK1-2022-00051</t>
  </si>
  <si>
    <t>Obec Kolín celkem</t>
  </si>
  <si>
    <t>MV-PK2-2022-00015</t>
  </si>
  <si>
    <t>Kralupy nad Vltavou - Asistent prevence kriminality - 2022</t>
  </si>
  <si>
    <t>MV-PK2-2022-00014</t>
  </si>
  <si>
    <t>Kralupy nad Vltavou - Společně proti kriminalitě - 2022</t>
  </si>
  <si>
    <t>Obec Kralupy nad Vltavou celkem</t>
  </si>
  <si>
    <t>MV-PK1-2022-00055</t>
  </si>
  <si>
    <t>Obec Lidice celkem</t>
  </si>
  <si>
    <t>MV-PK1-2022-00056</t>
  </si>
  <si>
    <t>Mníšek pod Brdy - rozšíření MKDS  - 2022</t>
  </si>
  <si>
    <t>Obec Mníšek pod Brdy celkem</t>
  </si>
  <si>
    <t>MV-PK1-2022-00053</t>
  </si>
  <si>
    <t>Nové Strašecí - modernizace dohledového centra a kamerový bod</t>
  </si>
  <si>
    <t>Obec Nové Strašecí celkem</t>
  </si>
  <si>
    <t>MV-PK2-2022-00103</t>
  </si>
  <si>
    <t>Příbram - Cestou Sdílení - 2022</t>
  </si>
  <si>
    <t>MV-PK2-2022-00105</t>
  </si>
  <si>
    <t>Příbram - Prázninový sociálně rehabilitační program - 2022</t>
  </si>
  <si>
    <t>MV-PK2-2022-00106</t>
  </si>
  <si>
    <t>Příbram - Terapeutický pobyt pro děti s rizikovým chováním - 2022</t>
  </si>
  <si>
    <t>Obec Příbram celkem</t>
  </si>
  <si>
    <t>MV-PK1-2022-00009</t>
  </si>
  <si>
    <t>Slaný - Mobilní kamerový bod - 2022</t>
  </si>
  <si>
    <t>Obec Slaný celkem</t>
  </si>
  <si>
    <t>Ústecký kraj</t>
  </si>
  <si>
    <t>MV-PK2-2022-00055</t>
  </si>
  <si>
    <t>Ústecký kraj - Občané Ústeckého kraje o kriminalitě a prevenci - 2022</t>
  </si>
  <si>
    <t>MV-PK2-2022-00117</t>
  </si>
  <si>
    <t>Bílina – Asistenti prevence kriminality – 2022</t>
  </si>
  <si>
    <t>MV-PK2-2022-00119</t>
  </si>
  <si>
    <t>Bílina – Domovník – preventista – 2022</t>
  </si>
  <si>
    <t>MV-PK1-2022-00041</t>
  </si>
  <si>
    <t>Bílina – Rozšíření MKDS o kamerové body – 2022</t>
  </si>
  <si>
    <t>MV-PK2-2022-00118</t>
  </si>
  <si>
    <t>Bílina – Víkendové pobyty OSPOD – 2022</t>
  </si>
  <si>
    <t>Obec Bílina celkem</t>
  </si>
  <si>
    <t>MV-PK2-2022-00063</t>
  </si>
  <si>
    <t>Česká Kamenice - Asistenti prevence kriminality - 2022</t>
  </si>
  <si>
    <t>Obec Česká Kamenice celkem</t>
  </si>
  <si>
    <t>MV-PK2-2022-00005</t>
  </si>
  <si>
    <t>Dolní Poustevna - Asistenti prevence kriminality - 2022</t>
  </si>
  <si>
    <t>Obec Dolní Poustevna celkem</t>
  </si>
  <si>
    <t>MV-PK2-2022-00053</t>
  </si>
  <si>
    <t>Dubí-asistent prevence kriminality-2022</t>
  </si>
  <si>
    <t>Obec Dubí celkem</t>
  </si>
  <si>
    <t>MV-PK2-2022-00073</t>
  </si>
  <si>
    <t>Jirkov - Asistenti prevence kriminality - 2022</t>
  </si>
  <si>
    <t>MV-PK2-2022-00075</t>
  </si>
  <si>
    <t>Jirkov - V kolektivu bez agrese a šikany - 2022</t>
  </si>
  <si>
    <t>MV-PK2-2022-00074</t>
  </si>
  <si>
    <t>Jirkov - Zapoj se a sportuj - 2022</t>
  </si>
  <si>
    <t>Obec Jirkov celkem</t>
  </si>
  <si>
    <t>MV-PK2-2022-00051</t>
  </si>
  <si>
    <t>Kadaň - Asistent prevence kriminality - 2022</t>
  </si>
  <si>
    <t>MV-PK1-2022-00017</t>
  </si>
  <si>
    <t>Kadaň - Modernizace MKDS - 2022</t>
  </si>
  <si>
    <t>MV-PK2-2022-00049</t>
  </si>
  <si>
    <t>Kadaň - Pouliční liga - 2022</t>
  </si>
  <si>
    <t>MV-PK2-2022-00048</t>
  </si>
  <si>
    <t>Kadaň - Preventivní pobyt - 2022</t>
  </si>
  <si>
    <t>MV-PK2-2022-00050</t>
  </si>
  <si>
    <t>Kadaň - Víkendový pobyt - 2022</t>
  </si>
  <si>
    <t>Obec Kadaň celkem</t>
  </si>
  <si>
    <t>MV-PK2-2022-00008</t>
  </si>
  <si>
    <t>Krásná Lípa - asistent prevence kriminality 2022</t>
  </si>
  <si>
    <t>Obec Krásná Lípa celkem</t>
  </si>
  <si>
    <t>MV-PK2-2022-00099</t>
  </si>
  <si>
    <t>MV-PK2-2022-00100</t>
  </si>
  <si>
    <t>Obec Litvínov celkem</t>
  </si>
  <si>
    <t>MV-PK2-2022-00016</t>
  </si>
  <si>
    <t>Mikulášovice - Asistent prevence kriminality - 2022</t>
  </si>
  <si>
    <t>Obec Mikulášovice celkem</t>
  </si>
  <si>
    <t>MV-PK2-2022-00024</t>
  </si>
  <si>
    <t>Most – asistenti prevence kriminality 2022</t>
  </si>
  <si>
    <t>MV-PK1-2022-00012</t>
  </si>
  <si>
    <t>Most – zvýšení bezpečnosti a ochrany občanů rozšířením systému pro analýzu video obsahu MKDS 2022</t>
  </si>
  <si>
    <t>Obec Most celkem</t>
  </si>
  <si>
    <t>MV-PK2-2022-00093</t>
  </si>
  <si>
    <t>Obrnice - Asistent prevence kriminality 2022</t>
  </si>
  <si>
    <t>MV-PK2-2022-00094</t>
  </si>
  <si>
    <t>Obrnice - domovník preventista 2022</t>
  </si>
  <si>
    <t>MV-PK2-2022-00095</t>
  </si>
  <si>
    <t>Obrnice - Příměstský tábor 2022</t>
  </si>
  <si>
    <t>Obec Obrnice celkem</t>
  </si>
  <si>
    <t>MV-PK2-2022-00042</t>
  </si>
  <si>
    <t>Rumburk - Asistenti prevence kriminality 2022</t>
  </si>
  <si>
    <t>MV-PK2-2022-00043</t>
  </si>
  <si>
    <t>Rumburk - Víkendové pobyty 2022</t>
  </si>
  <si>
    <t>Obec Rumburk celkem</t>
  </si>
  <si>
    <t>MV-PK2-2022-00126</t>
  </si>
  <si>
    <t>Staré Křečany-Asistent prevence kriminality-2022</t>
  </si>
  <si>
    <t>Obec Staré Křečany celkem</t>
  </si>
  <si>
    <t>MV-PK1-2022-00029</t>
  </si>
  <si>
    <t>Šluknov – Osvětlení rizikových míst – ul. Nádražní a Lužická - 2022</t>
  </si>
  <si>
    <t>MV-PK2-2022-00089</t>
  </si>
  <si>
    <t>Obec Šluknov celkem</t>
  </si>
  <si>
    <t>MV-PK2-2022-00064</t>
  </si>
  <si>
    <t>Ústí nad Labem - APK - 2022</t>
  </si>
  <si>
    <t>MV-PK1-2022-00023</t>
  </si>
  <si>
    <t>Ústí nad Labem - Kamery Střekov - 2022</t>
  </si>
  <si>
    <t>MV-PK2-2022-00061</t>
  </si>
  <si>
    <t>Ústí nad Labem - MP dětem - 2022</t>
  </si>
  <si>
    <t>MV-PK2-2022-00059</t>
  </si>
  <si>
    <t>Ústí nad Labem - Myslíme na Vás - 2022</t>
  </si>
  <si>
    <t>MV-PK1-2022-00024</t>
  </si>
  <si>
    <t>Ústí nad Labem - Osvětlení dětského hřiště - 2022</t>
  </si>
  <si>
    <t>MV-PK2-2022-00062</t>
  </si>
  <si>
    <t>Ústí nad Labem - Sportem proti kriminalitě - 2022</t>
  </si>
  <si>
    <t>Obec Ústí nad Labem celkem</t>
  </si>
  <si>
    <t>MV-PK2-2022-00038</t>
  </si>
  <si>
    <t>Obec Velký Šenov celkem</t>
  </si>
  <si>
    <t>MV-PK2-2022-00091</t>
  </si>
  <si>
    <t>MV-PK1-2022-00031</t>
  </si>
  <si>
    <t>Obec Žatec celkem</t>
  </si>
  <si>
    <t>Vysočina kraj</t>
  </si>
  <si>
    <t>MV-PK2-2022-00096</t>
  </si>
  <si>
    <t>Kraj Vysočina – Kraje pro bezpečný internet: Informační brožura - 2022</t>
  </si>
  <si>
    <t>MV-PK1-2022-00028</t>
  </si>
  <si>
    <t>Humpolec - kamery - 2022</t>
  </si>
  <si>
    <t>Obec Humpolec celkem</t>
  </si>
  <si>
    <t>MV-PK2-2022-00120</t>
  </si>
  <si>
    <t>Jihlava - Asistent prevence kriminality - 2022</t>
  </si>
  <si>
    <t>MV-PK2-2022-00121</t>
  </si>
  <si>
    <t>Jihlava - Domovník preventista - 2022</t>
  </si>
  <si>
    <t>Obec Jihlava celkem</t>
  </si>
  <si>
    <t>MV-PK2-2022-00018</t>
  </si>
  <si>
    <t>Obec Moravské Budějovice celkem</t>
  </si>
  <si>
    <t>MV-PK1-2022-00034</t>
  </si>
  <si>
    <t>Pelhřimov - modernizace kamerových bodů v ulici Nádražní a Třida Legií - 2022</t>
  </si>
  <si>
    <t>Obec Pelhřimov celkem</t>
  </si>
  <si>
    <t>MV-PK1-2022-00010</t>
  </si>
  <si>
    <t>Velké Meziříčí - Rozšíření městského a kamerového dohlížecího systému - 2022</t>
  </si>
  <si>
    <t>Obec Velké Meziříčí celkem</t>
  </si>
  <si>
    <t>MV-PK2-2022-00113</t>
  </si>
  <si>
    <t>Žďár nad Sázavou Asistent prevence kriminality 2022</t>
  </si>
  <si>
    <t>Obec Žďár nad Sázavou celkem</t>
  </si>
  <si>
    <t>Kraj Vysočina celkem</t>
  </si>
  <si>
    <t>MV-PK1-2022-00032</t>
  </si>
  <si>
    <t>Obec Holešov celkem</t>
  </si>
  <si>
    <t>MV-PK1-2022-00021</t>
  </si>
  <si>
    <t>Kroměříž - Digitalizace MKMS 2022</t>
  </si>
  <si>
    <t>Obec Kroměříž celkem</t>
  </si>
  <si>
    <t>MV-PK2-2022-00098</t>
  </si>
  <si>
    <t>Obec Rožnov pod Radhoštěm celkem</t>
  </si>
  <si>
    <t>MV-PK2-2022-00057</t>
  </si>
  <si>
    <t>Uherské Hradiště-Asistent prevence kriminality-2022</t>
  </si>
  <si>
    <t>MV-PK1-2022-00018</t>
  </si>
  <si>
    <t>Uherské Hradiště-Rozšíření MKDS-2022</t>
  </si>
  <si>
    <t>Obec Uherské Hradiště celkem</t>
  </si>
  <si>
    <t>MV-PK2-2022-00080</t>
  </si>
  <si>
    <t>Valašské Meziříčí - asistenti prevence kriminality 2022</t>
  </si>
  <si>
    <t>MV-PK2-2022-00084</t>
  </si>
  <si>
    <t>Valašské Meziříčí - odborná konference z oblasti protidrogové prevence</t>
  </si>
  <si>
    <t>MV-PK2-2022-00083</t>
  </si>
  <si>
    <t>Valašské Meziříčí - vzdělávání strážníků</t>
  </si>
  <si>
    <t>Obec Valašské Meziříčí celkem</t>
  </si>
  <si>
    <t>INVESTICE celkem ČR</t>
  </si>
  <si>
    <t>NEINVESTICE celkem ČR</t>
  </si>
  <si>
    <t>Celkem ČR</t>
  </si>
  <si>
    <t>Hodnocení výzvy - PPK 2022</t>
  </si>
  <si>
    <t>Strakonice-asistent prevence kriminality 2022</t>
  </si>
  <si>
    <t xml:space="preserve">Obec Svitavy </t>
  </si>
  <si>
    <t>Šluknov - Asistent prevence kriminality - 2022</t>
  </si>
  <si>
    <t xml:space="preserve">Jihočeský kraj  </t>
  </si>
  <si>
    <t xml:space="preserve">Obec České Budějovice  </t>
  </si>
  <si>
    <t xml:space="preserve">Obec Český Krumlov  </t>
  </si>
  <si>
    <t xml:space="preserve">Obec Písek  </t>
  </si>
  <si>
    <t xml:space="preserve">Obec Strakonice  </t>
  </si>
  <si>
    <t xml:space="preserve">Obec Vimperk </t>
  </si>
  <si>
    <t xml:space="preserve">Obec Volary </t>
  </si>
  <si>
    <t xml:space="preserve">Kraj Jihomoravský </t>
  </si>
  <si>
    <t xml:space="preserve">Obec Břeclav </t>
  </si>
  <si>
    <t xml:space="preserve">Obec Bučovice  </t>
  </si>
  <si>
    <t xml:space="preserve">Obec Hodonín  </t>
  </si>
  <si>
    <t xml:space="preserve">Obec Mikulov   </t>
  </si>
  <si>
    <t xml:space="preserve">Obec Veselí nad Moravou  </t>
  </si>
  <si>
    <t xml:space="preserve">Obec Znojmo  </t>
  </si>
  <si>
    <t xml:space="preserve">Kraj Karlovarský </t>
  </si>
  <si>
    <t xml:space="preserve">Obec Karlovy Vary </t>
  </si>
  <si>
    <t xml:space="preserve">Obec Ostrov </t>
  </si>
  <si>
    <t xml:space="preserve">Obec Rotava </t>
  </si>
  <si>
    <t xml:space="preserve">Kraj Královéhradecký   </t>
  </si>
  <si>
    <t xml:space="preserve">Obec Hradec Králové </t>
  </si>
  <si>
    <t xml:space="preserve">Kraj Liberecký </t>
  </si>
  <si>
    <t xml:space="preserve">Obec Česká Lípa </t>
  </si>
  <si>
    <t xml:space="preserve">Obec Harrachov </t>
  </si>
  <si>
    <t xml:space="preserve">Obec Hrádek nad Nisou </t>
  </si>
  <si>
    <t xml:space="preserve">Obec Jablonec nad Nisou </t>
  </si>
  <si>
    <t xml:space="preserve">Obec Nové Město pod Smrkem  </t>
  </si>
  <si>
    <t xml:space="preserve">Obec Ralsko </t>
  </si>
  <si>
    <t xml:space="preserve">Obec Semily  </t>
  </si>
  <si>
    <t xml:space="preserve">Obec Smržovka  </t>
  </si>
  <si>
    <t xml:space="preserve">Obec Tanvald  </t>
  </si>
  <si>
    <t xml:space="preserve">Obec Turnov  </t>
  </si>
  <si>
    <t xml:space="preserve">Obec Velké Hamry  </t>
  </si>
  <si>
    <t xml:space="preserve">Kraj Moravskoslezský  </t>
  </si>
  <si>
    <t xml:space="preserve">Obec Bílovec  </t>
  </si>
  <si>
    <t xml:space="preserve">Obec Bruntál   </t>
  </si>
  <si>
    <t xml:space="preserve">Obec Budišov nad Budišovkou </t>
  </si>
  <si>
    <t xml:space="preserve">Obec Český Těšín  </t>
  </si>
  <si>
    <t xml:space="preserve">Obec Dvorce  </t>
  </si>
  <si>
    <t xml:space="preserve">Obec Frenštát pod Radhoštěm  </t>
  </si>
  <si>
    <t>Obec Havířov</t>
  </si>
  <si>
    <t xml:space="preserve">Obec Karviná </t>
  </si>
  <si>
    <t xml:space="preserve">Obec Krnov </t>
  </si>
  <si>
    <t xml:space="preserve">Obec Opava </t>
  </si>
  <si>
    <t xml:space="preserve">Obec Osoblaha </t>
  </si>
  <si>
    <t xml:space="preserve">Obec Ostrava  </t>
  </si>
  <si>
    <t xml:space="preserve">Obec Vítkov  </t>
  </si>
  <si>
    <t xml:space="preserve">Kraj Olomoucký  </t>
  </si>
  <si>
    <t xml:space="preserve">Obec Hanušovice </t>
  </si>
  <si>
    <t xml:space="preserve">Obec Hranice </t>
  </si>
  <si>
    <t xml:space="preserve">Obec Jeseník </t>
  </si>
  <si>
    <t xml:space="preserve">Obec Lipník nad Bečvou </t>
  </si>
  <si>
    <t xml:space="preserve">Obec Moravský Beroun </t>
  </si>
  <si>
    <t xml:space="preserve">Obec Olomouc </t>
  </si>
  <si>
    <t xml:space="preserve">Obec Prostějov </t>
  </si>
  <si>
    <t xml:space="preserve">Obec Přerov </t>
  </si>
  <si>
    <t xml:space="preserve">Obec Šumperk </t>
  </si>
  <si>
    <t xml:space="preserve">Obec Zábřeh </t>
  </si>
  <si>
    <t xml:space="preserve">Kraj Pardubický </t>
  </si>
  <si>
    <t xml:space="preserve">Obec Česká Třebová </t>
  </si>
  <si>
    <t xml:space="preserve">Obec Lanškroun </t>
  </si>
  <si>
    <t xml:space="preserve">Obec Vysoké Mýto </t>
  </si>
  <si>
    <t xml:space="preserve">Kraj Plzeňský </t>
  </si>
  <si>
    <t xml:space="preserve">Obec Plzeň </t>
  </si>
  <si>
    <t xml:space="preserve">Obec Přeštice </t>
  </si>
  <si>
    <t xml:space="preserve">Obec Stříbro </t>
  </si>
  <si>
    <t xml:space="preserve">Obec Tachov </t>
  </si>
  <si>
    <t>Kraj Středočeský</t>
  </si>
  <si>
    <t>Obec Dobříš</t>
  </si>
  <si>
    <t xml:space="preserve">Obec Hořovice </t>
  </si>
  <si>
    <t xml:space="preserve">Obec Kladno  </t>
  </si>
  <si>
    <t xml:space="preserve">Obec Kolín  </t>
  </si>
  <si>
    <t xml:space="preserve">Obec Kralupy nad Vltavou  </t>
  </si>
  <si>
    <t xml:space="preserve">Obec Lidice  </t>
  </si>
  <si>
    <t xml:space="preserve">Obec Mníšek pod Brdy  </t>
  </si>
  <si>
    <t xml:space="preserve">Obec Nové Strašecí  </t>
  </si>
  <si>
    <t xml:space="preserve">Obec Příbram  </t>
  </si>
  <si>
    <t xml:space="preserve">Obec Slaný  </t>
  </si>
  <si>
    <t xml:space="preserve">Kraj Ústecký  </t>
  </si>
  <si>
    <t xml:space="preserve">Obec Bílina  </t>
  </si>
  <si>
    <t xml:space="preserve">Obec Česká Kamenice  </t>
  </si>
  <si>
    <t xml:space="preserve">Obec Dolní Poustevna  </t>
  </si>
  <si>
    <t xml:space="preserve">Obec Dubí </t>
  </si>
  <si>
    <t xml:space="preserve">Obec Jirkov </t>
  </si>
  <si>
    <t xml:space="preserve">Obec Kadaň </t>
  </si>
  <si>
    <t xml:space="preserve">Obec Krásná Lípa </t>
  </si>
  <si>
    <t xml:space="preserve">Obec Litvínov </t>
  </si>
  <si>
    <t xml:space="preserve">Obec Mikulášovice </t>
  </si>
  <si>
    <t xml:space="preserve">Obec Most </t>
  </si>
  <si>
    <t xml:space="preserve">Obec Obrnice </t>
  </si>
  <si>
    <t xml:space="preserve">Obec Rumburk </t>
  </si>
  <si>
    <t xml:space="preserve">Obec Staré Křečany </t>
  </si>
  <si>
    <t xml:space="preserve">Obec Šluknov </t>
  </si>
  <si>
    <t>Obec Ústí nad Labem</t>
  </si>
  <si>
    <t xml:space="preserve">Obec Velký Šenov </t>
  </si>
  <si>
    <t xml:space="preserve">Obec Žatec </t>
  </si>
  <si>
    <t xml:space="preserve">Kraj Vysočina </t>
  </si>
  <si>
    <t xml:space="preserve">Obec Humpolec </t>
  </si>
  <si>
    <t xml:space="preserve">Obec Jihlava </t>
  </si>
  <si>
    <t xml:space="preserve">Obec Moravské Budějovice </t>
  </si>
  <si>
    <t xml:space="preserve">Obec Pelhřimov </t>
  </si>
  <si>
    <t xml:space="preserve">Obec Velké Meziříčí </t>
  </si>
  <si>
    <t xml:space="preserve">Obec Žďár nad Sázavou </t>
  </si>
  <si>
    <t xml:space="preserve">Kraj Zlínský </t>
  </si>
  <si>
    <t xml:space="preserve">Obec Holešov </t>
  </si>
  <si>
    <t xml:space="preserve">Obec Kroměříž </t>
  </si>
  <si>
    <t xml:space="preserve">Obec Rožnov pod Radhoštěm </t>
  </si>
  <si>
    <t xml:space="preserve">Obec Uherské Hradiště </t>
  </si>
  <si>
    <t xml:space="preserve">Obec Valašské Meziříčí </t>
  </si>
  <si>
    <t>Jihočeský kraj celkem</t>
  </si>
  <si>
    <t xml:space="preserve"> Olomoucký kraj celkem</t>
  </si>
  <si>
    <t>Pardubický kraj celkem</t>
  </si>
  <si>
    <t>Plzeňský kraj celkem</t>
  </si>
  <si>
    <t>Ústecký kraj celkem</t>
  </si>
  <si>
    <t>Středočeský kraj celkem</t>
  </si>
  <si>
    <t>Moravskoslezský kraj celkem</t>
  </si>
  <si>
    <t xml:space="preserve"> Liberecký kraj celkem</t>
  </si>
  <si>
    <t>Královéhradecký kraj celkem</t>
  </si>
  <si>
    <t>Karlovarský kraj celkem</t>
  </si>
  <si>
    <t xml:space="preserve"> Jihomoravský kraj celkem</t>
  </si>
  <si>
    <t>Olomoucký kraj celkem</t>
  </si>
  <si>
    <t>Zlínský kraj celkem</t>
  </si>
  <si>
    <t>Stříbro - Bezpečnostní dobrovolník 2022</t>
  </si>
  <si>
    <t>Pardubický kraj – Děti on-line - 2022</t>
  </si>
  <si>
    <t>Kolín - Asistenti prevence kriminality - 2022</t>
  </si>
  <si>
    <t>Kolín - Modernizace kamerového systému 2022</t>
  </si>
  <si>
    <t>Lidice - Kamerový systém v obci Lidice</t>
  </si>
  <si>
    <t>Litvínov – Asistent prevence kriminality - 2022</t>
  </si>
  <si>
    <t>Litvínov – Společnost a já - 2022</t>
  </si>
  <si>
    <t>Velký Šenov - Asistent prevence kriminality 2022</t>
  </si>
  <si>
    <t>Žatec - Prodloužený pobyt 2022</t>
  </si>
  <si>
    <t>Žatec - Veřejné osvětlení Libočanská cesta</t>
  </si>
  <si>
    <t>Moravské Budějovice - Asistent prevence kriminality -2022</t>
  </si>
  <si>
    <t>Holešov - Rozšíření MKDS o jeden pevný kamerový bod ul. Bořenovská a dva mobilní kamerové body - 2022</t>
  </si>
  <si>
    <t>Rožnov pod Radhoštěm – Domovník-preventista – 2022 pokračování z roku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</si>
</sst>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405]#,##0.00;\(#,##0.00\)"/>
  </numFmts>
  <fonts count="38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9"/>
      <color rgb="FF000000"/>
      <name val="Arial"/>
    </font>
    <font>
      <b/>
      <sz val="12"/>
      <color rgb="FF000000"/>
      <name val="Arial"/>
    </font>
    <font>
      <b/>
      <sz val="8"/>
      <color rgb="FF000000"/>
      <name val="Arial"/>
    </font>
    <font>
      <sz val="8"/>
      <color rgb="FF000000"/>
      <name val="Arial"/>
    </font>
    <font>
      <sz val="9"/>
      <color rgb="FF000000"/>
      <name val="Arial"/>
    </font>
    <font>
      <sz val="11"/>
      <color rgb="FF000000"/>
      <name val="Calibri"/>
      <family val="2"/>
      <scheme val="minor"/>
    </font>
    <font>
      <sz val="8"/>
      <color rgb="FFFF0000"/>
      <name val="Arial"/>
      <family val="2"/>
      <charset val="238"/>
    </font>
    <font>
      <b/>
      <sz val="8"/>
      <color rgb="FFFF0000"/>
      <name val="Arial"/>
      <family val="2"/>
      <charset val="238"/>
    </font>
    <font>
      <sz val="8"/>
      <color rgb="FF0000FF"/>
      <name val="Arial"/>
      <family val="2"/>
      <charset val="238"/>
    </font>
    <font>
      <b/>
      <sz val="8"/>
      <color rgb="FF0000FF"/>
      <name val="Arial"/>
      <family val="2"/>
      <charset val="238"/>
    </font>
    <font>
      <b/>
      <sz val="11"/>
      <color rgb="FF0000FF"/>
      <name val="Calibri"/>
      <family val="2"/>
      <charset val="238"/>
    </font>
    <font>
      <b/>
      <sz val="11"/>
      <color rgb="FFFF0000"/>
      <name val="Calibri"/>
      <family val="2"/>
      <charset val="238"/>
    </font>
    <font>
      <b/>
      <sz val="8"/>
      <color rgb="FF000000"/>
      <name val="Arial"/>
      <family val="2"/>
      <charset val="238"/>
    </font>
    <font>
      <b/>
      <sz val="11"/>
      <name val="Calibri"/>
      <family val="2"/>
      <charset val="238"/>
    </font>
    <font>
      <b/>
      <sz val="9"/>
      <color rgb="FFFF0000"/>
      <name val="Arial"/>
      <family val="2"/>
      <charset val="238"/>
    </font>
    <font>
      <b/>
      <sz val="9"/>
      <color rgb="FF000000"/>
      <name val="Arial"/>
      <family val="2"/>
      <charset val="238"/>
    </font>
    <font>
      <b/>
      <sz val="9"/>
      <color rgb="FF0000FF"/>
      <name val="Arial"/>
      <family val="2"/>
      <charset val="238"/>
    </font>
    <font>
      <b/>
      <sz val="10"/>
      <color rgb="FFFF0000"/>
      <name val="Arial"/>
      <family val="2"/>
      <charset val="238"/>
    </font>
    <font>
      <b/>
      <sz val="10"/>
      <color rgb="FF000000"/>
      <name val="Arial"/>
      <family val="2"/>
      <charset val="238"/>
    </font>
    <font>
      <b/>
      <sz val="10"/>
      <color rgb="FF0000FF"/>
      <name val="Arial"/>
      <family val="2"/>
      <charset val="238"/>
    </font>
    <font>
      <b/>
      <sz val="10"/>
      <color rgb="FFFF0000"/>
      <name val="Calibri"/>
      <family val="2"/>
      <charset val="238"/>
    </font>
    <font>
      <b/>
      <sz val="10"/>
      <name val="Calibri"/>
      <family val="2"/>
      <charset val="238"/>
    </font>
    <font>
      <b/>
      <sz val="10"/>
      <color rgb="FF0000FF"/>
      <name val="Calibri"/>
      <family val="2"/>
      <charset val="238"/>
    </font>
    <font>
      <b/>
      <sz val="9"/>
      <color rgb="FFFF0000"/>
      <name val="Calibri"/>
      <family val="2"/>
      <charset val="238"/>
    </font>
    <font>
      <sz val="9"/>
      <color rgb="FFFF0000"/>
      <name val="Arial"/>
      <family val="2"/>
      <charset val="238"/>
    </font>
    <font>
      <b/>
      <sz val="9"/>
      <name val="Calibri"/>
      <family val="2"/>
      <charset val="238"/>
    </font>
    <font>
      <b/>
      <sz val="9"/>
      <color rgb="FF0000FF"/>
      <name val="Calibri"/>
      <family val="2"/>
      <charset val="238"/>
    </font>
    <font>
      <sz val="9"/>
      <color rgb="FF0000FF"/>
      <name val="Arial"/>
      <family val="2"/>
      <charset val="238"/>
    </font>
    <font>
      <b/>
      <sz val="14"/>
      <color rgb="FF000000"/>
      <name val="Arial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b/>
      <sz val="9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8"/>
      <color rgb="FF000000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  <fill>
      <patternFill patternType="solid">
        <fgColor rgb="FFF0F0F0"/>
        <bgColor rgb="FFF0F0F0"/>
      </patternFill>
    </fill>
    <fill>
      <patternFill patternType="solid">
        <fgColor theme="0" tint="-0.34998626667073579"/>
        <bgColor rgb="FFF0F0F0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DCDCDC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</borders>
  <cellStyleXfs count="2">
    <xf numFmtId="0" fontId="0" fillId="0" borderId="0"/>
    <xf numFmtId="0" fontId="7" fillId="0" borderId="0"/>
  </cellStyleXfs>
  <cellXfs count="125">
    <xf numFmtId="0" fontId="1" fillId="0" borderId="0" xfId="0" applyFont="1" applyFill="1" applyBorder="1"/>
    <xf numFmtId="0" fontId="2" fillId="0" borderId="3" xfId="1" applyNumberFormat="1" applyFont="1" applyFill="1" applyBorder="1" applyAlignment="1">
      <alignment horizontal="center" vertical="center" wrapText="1" readingOrder="1"/>
    </xf>
    <xf numFmtId="164" fontId="5" fillId="0" borderId="6" xfId="1" applyNumberFormat="1" applyFont="1" applyFill="1" applyBorder="1" applyAlignment="1">
      <alignment horizontal="right" vertical="top" wrapText="1" readingOrder="1"/>
    </xf>
    <xf numFmtId="164" fontId="5" fillId="3" borderId="4" xfId="1" applyNumberFormat="1" applyFont="1" applyFill="1" applyBorder="1" applyAlignment="1">
      <alignment horizontal="right" vertical="center" wrapText="1" readingOrder="1"/>
    </xf>
    <xf numFmtId="164" fontId="8" fillId="3" borderId="4" xfId="1" applyNumberFormat="1" applyFont="1" applyFill="1" applyBorder="1" applyAlignment="1">
      <alignment horizontal="right" vertical="center" wrapText="1" readingOrder="1"/>
    </xf>
    <xf numFmtId="164" fontId="8" fillId="0" borderId="6" xfId="1" applyNumberFormat="1" applyFont="1" applyFill="1" applyBorder="1" applyAlignment="1">
      <alignment horizontal="right" vertical="top" wrapText="1" readingOrder="1"/>
    </xf>
    <xf numFmtId="164" fontId="10" fillId="3" borderId="4" xfId="1" applyNumberFormat="1" applyFont="1" applyFill="1" applyBorder="1" applyAlignment="1">
      <alignment horizontal="right" vertical="center" wrapText="1" readingOrder="1"/>
    </xf>
    <xf numFmtId="164" fontId="11" fillId="3" borderId="4" xfId="1" applyNumberFormat="1" applyFont="1" applyFill="1" applyBorder="1" applyAlignment="1">
      <alignment horizontal="right" vertical="center" wrapText="1" readingOrder="1"/>
    </xf>
    <xf numFmtId="164" fontId="19" fillId="4" borderId="4" xfId="1" applyNumberFormat="1" applyFont="1" applyFill="1" applyBorder="1" applyAlignment="1">
      <alignment horizontal="right" vertical="center" wrapText="1" readingOrder="1"/>
    </xf>
    <xf numFmtId="164" fontId="21" fillId="4" borderId="4" xfId="1" applyNumberFormat="1" applyFont="1" applyFill="1" applyBorder="1" applyAlignment="1">
      <alignment horizontal="right" vertical="center" wrapText="1" readingOrder="1"/>
    </xf>
    <xf numFmtId="164" fontId="26" fillId="2" borderId="4" xfId="1" applyNumberFormat="1" applyFont="1" applyFill="1" applyBorder="1" applyAlignment="1">
      <alignment horizontal="right" vertical="center" wrapText="1" readingOrder="1"/>
    </xf>
    <xf numFmtId="164" fontId="29" fillId="2" borderId="4" xfId="1" applyNumberFormat="1" applyFont="1" applyFill="1" applyBorder="1" applyAlignment="1">
      <alignment horizontal="right" vertical="center" wrapText="1" readingOrder="1"/>
    </xf>
    <xf numFmtId="164" fontId="32" fillId="3" borderId="4" xfId="1" applyNumberFormat="1" applyFont="1" applyFill="1" applyBorder="1" applyAlignment="1">
      <alignment horizontal="right" vertical="center" wrapText="1" readingOrder="1"/>
    </xf>
    <xf numFmtId="164" fontId="8" fillId="3" borderId="9" xfId="1" applyNumberFormat="1" applyFont="1" applyFill="1" applyBorder="1" applyAlignment="1">
      <alignment horizontal="right" vertical="center" wrapText="1" readingOrder="1"/>
    </xf>
    <xf numFmtId="164" fontId="5" fillId="3" borderId="9" xfId="1" applyNumberFormat="1" applyFont="1" applyFill="1" applyBorder="1" applyAlignment="1">
      <alignment horizontal="right" vertical="center" wrapText="1" readingOrder="1"/>
    </xf>
    <xf numFmtId="164" fontId="10" fillId="3" borderId="9" xfId="1" applyNumberFormat="1" applyFont="1" applyFill="1" applyBorder="1" applyAlignment="1">
      <alignment horizontal="right" vertical="center" wrapText="1" readingOrder="1"/>
    </xf>
    <xf numFmtId="164" fontId="16" fillId="2" borderId="4" xfId="1" applyNumberFormat="1" applyFont="1" applyFill="1" applyBorder="1" applyAlignment="1">
      <alignment horizontal="right" vertical="center" wrapText="1" readingOrder="1"/>
    </xf>
    <xf numFmtId="164" fontId="16" fillId="2" borderId="9" xfId="1" applyNumberFormat="1" applyFont="1" applyFill="1" applyBorder="1" applyAlignment="1">
      <alignment horizontal="right" vertical="center" wrapText="1" readingOrder="1"/>
    </xf>
    <xf numFmtId="164" fontId="17" fillId="2" borderId="4" xfId="1" applyNumberFormat="1" applyFont="1" applyFill="1" applyBorder="1" applyAlignment="1">
      <alignment horizontal="right" vertical="center" wrapText="1" readingOrder="1"/>
    </xf>
    <xf numFmtId="164" fontId="17" fillId="2" borderId="9" xfId="1" applyNumberFormat="1" applyFont="1" applyFill="1" applyBorder="1" applyAlignment="1">
      <alignment horizontal="right" vertical="center" wrapText="1" readingOrder="1"/>
    </xf>
    <xf numFmtId="164" fontId="18" fillId="2" borderId="4" xfId="1" applyNumberFormat="1" applyFont="1" applyFill="1" applyBorder="1" applyAlignment="1">
      <alignment horizontal="right" vertical="center" wrapText="1" readingOrder="1"/>
    </xf>
    <xf numFmtId="164" fontId="18" fillId="2" borderId="9" xfId="1" applyNumberFormat="1" applyFont="1" applyFill="1" applyBorder="1" applyAlignment="1">
      <alignment horizontal="right" vertical="center" wrapText="1" readingOrder="1"/>
    </xf>
    <xf numFmtId="164" fontId="8" fillId="0" borderId="4" xfId="1" applyNumberFormat="1" applyFont="1" applyFill="1" applyBorder="1" applyAlignment="1">
      <alignment horizontal="right" vertical="top" wrapText="1" readingOrder="1"/>
    </xf>
    <xf numFmtId="164" fontId="5" fillId="0" borderId="4" xfId="1" applyNumberFormat="1" applyFont="1" applyFill="1" applyBorder="1" applyAlignment="1">
      <alignment horizontal="right" vertical="top" wrapText="1" readingOrder="1"/>
    </xf>
    <xf numFmtId="164" fontId="8" fillId="0" borderId="10" xfId="1" applyNumberFormat="1" applyFont="1" applyFill="1" applyBorder="1" applyAlignment="1">
      <alignment horizontal="right" vertical="top" wrapText="1" readingOrder="1"/>
    </xf>
    <xf numFmtId="164" fontId="10" fillId="3" borderId="12" xfId="1" applyNumberFormat="1" applyFont="1" applyFill="1" applyBorder="1" applyAlignment="1">
      <alignment horizontal="right" vertical="center" wrapText="1" readingOrder="1"/>
    </xf>
    <xf numFmtId="164" fontId="5" fillId="0" borderId="10" xfId="1" applyNumberFormat="1" applyFont="1" applyFill="1" applyBorder="1" applyAlignment="1">
      <alignment horizontal="right" vertical="top" wrapText="1" readingOrder="1"/>
    </xf>
    <xf numFmtId="164" fontId="33" fillId="2" borderId="4" xfId="1" applyNumberFormat="1" applyFont="1" applyFill="1" applyBorder="1" applyAlignment="1">
      <alignment horizontal="right" vertical="center" wrapText="1" readingOrder="1"/>
    </xf>
    <xf numFmtId="164" fontId="34" fillId="2" borderId="4" xfId="1" applyNumberFormat="1" applyFont="1" applyFill="1" applyBorder="1" applyAlignment="1">
      <alignment horizontal="right" vertical="center" wrapText="1" readingOrder="1"/>
    </xf>
    <xf numFmtId="164" fontId="35" fillId="2" borderId="4" xfId="1" applyNumberFormat="1" applyFont="1" applyFill="1" applyBorder="1" applyAlignment="1">
      <alignment horizontal="right" vertical="center" wrapText="1" readingOrder="1"/>
    </xf>
    <xf numFmtId="164" fontId="36" fillId="4" borderId="4" xfId="1" applyNumberFormat="1" applyFont="1" applyFill="1" applyBorder="1" applyAlignment="1">
      <alignment horizontal="right" vertical="center" wrapText="1" readingOrder="1"/>
    </xf>
    <xf numFmtId="4" fontId="1" fillId="0" borderId="0" xfId="0" applyNumberFormat="1" applyFont="1" applyFill="1" applyBorder="1" applyAlignment="1">
      <alignment horizontal="right"/>
    </xf>
    <xf numFmtId="4" fontId="5" fillId="0" borderId="10" xfId="1" applyNumberFormat="1" applyFont="1" applyFill="1" applyBorder="1" applyAlignment="1">
      <alignment horizontal="right" vertical="top" wrapText="1" readingOrder="1"/>
    </xf>
    <xf numFmtId="4" fontId="8" fillId="3" borderId="9" xfId="1" applyNumberFormat="1" applyFont="1" applyFill="1" applyBorder="1" applyAlignment="1">
      <alignment horizontal="right" vertical="center" wrapText="1" readingOrder="1"/>
    </xf>
    <xf numFmtId="4" fontId="5" fillId="3" borderId="9" xfId="1" applyNumberFormat="1" applyFont="1" applyFill="1" applyBorder="1" applyAlignment="1">
      <alignment horizontal="right" vertical="center" wrapText="1" readingOrder="1"/>
    </xf>
    <xf numFmtId="4" fontId="11" fillId="3" borderId="9" xfId="1" applyNumberFormat="1" applyFont="1" applyFill="1" applyBorder="1" applyAlignment="1">
      <alignment horizontal="right" vertical="center" wrapText="1" readingOrder="1"/>
    </xf>
    <xf numFmtId="4" fontId="8" fillId="0" borderId="10" xfId="1" applyNumberFormat="1" applyFont="1" applyFill="1" applyBorder="1" applyAlignment="1">
      <alignment horizontal="right" vertical="top" wrapText="1" readingOrder="1"/>
    </xf>
    <xf numFmtId="4" fontId="10" fillId="3" borderId="9" xfId="1" applyNumberFormat="1" applyFont="1" applyFill="1" applyBorder="1" applyAlignment="1">
      <alignment horizontal="right" vertical="center" wrapText="1" readingOrder="1"/>
    </xf>
    <xf numFmtId="4" fontId="5" fillId="0" borderId="6" xfId="1" applyNumberFormat="1" applyFont="1" applyFill="1" applyBorder="1" applyAlignment="1">
      <alignment horizontal="right" vertical="top" wrapText="1" readingOrder="1"/>
    </xf>
    <xf numFmtId="4" fontId="16" fillId="2" borderId="9" xfId="1" applyNumberFormat="1" applyFont="1" applyFill="1" applyBorder="1" applyAlignment="1">
      <alignment horizontal="right" vertical="center" wrapText="1" readingOrder="1"/>
    </xf>
    <xf numFmtId="4" fontId="17" fillId="2" borderId="9" xfId="1" applyNumberFormat="1" applyFont="1" applyFill="1" applyBorder="1" applyAlignment="1">
      <alignment horizontal="right" vertical="center" wrapText="1" readingOrder="1"/>
    </xf>
    <xf numFmtId="4" fontId="18" fillId="2" borderId="9" xfId="1" applyNumberFormat="1" applyFont="1" applyFill="1" applyBorder="1" applyAlignment="1">
      <alignment horizontal="right" vertical="center" wrapText="1" readingOrder="1"/>
    </xf>
    <xf numFmtId="4" fontId="8" fillId="0" borderId="6" xfId="1" applyNumberFormat="1" applyFont="1" applyFill="1" applyBorder="1" applyAlignment="1">
      <alignment horizontal="right" vertical="top" wrapText="1" readingOrder="1"/>
    </xf>
    <xf numFmtId="4" fontId="8" fillId="0" borderId="9" xfId="1" applyNumberFormat="1" applyFont="1" applyFill="1" applyBorder="1" applyAlignment="1">
      <alignment horizontal="right" vertical="top" wrapText="1" readingOrder="1"/>
    </xf>
    <xf numFmtId="4" fontId="5" fillId="0" borderId="9" xfId="1" applyNumberFormat="1" applyFont="1" applyFill="1" applyBorder="1" applyAlignment="1">
      <alignment horizontal="right" vertical="top" wrapText="1" readingOrder="1"/>
    </xf>
    <xf numFmtId="4" fontId="16" fillId="2" borderId="4" xfId="1" applyNumberFormat="1" applyFont="1" applyFill="1" applyBorder="1" applyAlignment="1">
      <alignment horizontal="right" vertical="center" wrapText="1" readingOrder="1"/>
    </xf>
    <xf numFmtId="4" fontId="17" fillId="2" borderId="4" xfId="1" applyNumberFormat="1" applyFont="1" applyFill="1" applyBorder="1" applyAlignment="1">
      <alignment horizontal="right" vertical="center" wrapText="1" readingOrder="1"/>
    </xf>
    <xf numFmtId="4" fontId="18" fillId="2" borderId="4" xfId="1" applyNumberFormat="1" applyFont="1" applyFill="1" applyBorder="1" applyAlignment="1">
      <alignment horizontal="right" vertical="center" wrapText="1" readingOrder="1"/>
    </xf>
    <xf numFmtId="4" fontId="10" fillId="3" borderId="11" xfId="1" applyNumberFormat="1" applyFont="1" applyFill="1" applyBorder="1" applyAlignment="1">
      <alignment horizontal="right" vertical="center" wrapText="1" readingOrder="1"/>
    </xf>
    <xf numFmtId="4" fontId="33" fillId="2" borderId="9" xfId="1" applyNumberFormat="1" applyFont="1" applyFill="1" applyBorder="1" applyAlignment="1">
      <alignment horizontal="right" vertical="center" wrapText="1" readingOrder="1"/>
    </xf>
    <xf numFmtId="4" fontId="32" fillId="3" borderId="9" xfId="1" applyNumberFormat="1" applyFont="1" applyFill="1" applyBorder="1" applyAlignment="1">
      <alignment horizontal="right" vertical="center" wrapText="1" readingOrder="1"/>
    </xf>
    <xf numFmtId="4" fontId="34" fillId="2" borderId="9" xfId="1" applyNumberFormat="1" applyFont="1" applyFill="1" applyBorder="1" applyAlignment="1">
      <alignment horizontal="right" vertical="center" wrapText="1" readingOrder="1"/>
    </xf>
    <xf numFmtId="4" fontId="26" fillId="2" borderId="9" xfId="1" applyNumberFormat="1" applyFont="1" applyFill="1" applyBorder="1" applyAlignment="1">
      <alignment horizontal="right" vertical="center" wrapText="1" readingOrder="1"/>
    </xf>
    <xf numFmtId="4" fontId="35" fillId="2" borderId="9" xfId="1" applyNumberFormat="1" applyFont="1" applyFill="1" applyBorder="1" applyAlignment="1">
      <alignment horizontal="right" vertical="center" wrapText="1" readingOrder="1"/>
    </xf>
    <xf numFmtId="4" fontId="29" fillId="2" borderId="9" xfId="1" applyNumberFormat="1" applyFont="1" applyFill="1" applyBorder="1" applyAlignment="1">
      <alignment horizontal="right" vertical="center" wrapText="1" readingOrder="1"/>
    </xf>
    <xf numFmtId="4" fontId="19" fillId="4" borderId="9" xfId="1" applyNumberFormat="1" applyFont="1" applyFill="1" applyBorder="1" applyAlignment="1">
      <alignment horizontal="right" vertical="center" wrapText="1" readingOrder="1"/>
    </xf>
    <xf numFmtId="4" fontId="32" fillId="6" borderId="10" xfId="1" applyNumberFormat="1" applyFont="1" applyFill="1" applyBorder="1" applyAlignment="1">
      <alignment horizontal="right" vertical="top" wrapText="1" readingOrder="1"/>
    </xf>
    <xf numFmtId="4" fontId="5" fillId="6" borderId="9" xfId="1" applyNumberFormat="1" applyFont="1" applyFill="1" applyBorder="1" applyAlignment="1">
      <alignment horizontal="right" vertical="top" wrapText="1" readingOrder="1"/>
    </xf>
    <xf numFmtId="4" fontId="8" fillId="6" borderId="9" xfId="1" applyNumberFormat="1" applyFont="1" applyFill="1" applyBorder="1" applyAlignment="1">
      <alignment horizontal="right" vertical="top" wrapText="1" readingOrder="1"/>
    </xf>
    <xf numFmtId="164" fontId="8" fillId="0" borderId="9" xfId="1" applyNumberFormat="1" applyFont="1" applyFill="1" applyBorder="1" applyAlignment="1">
      <alignment horizontal="right" vertical="top" wrapText="1" readingOrder="1"/>
    </xf>
    <xf numFmtId="164" fontId="5" fillId="0" borderId="9" xfId="1" applyNumberFormat="1" applyFont="1" applyFill="1" applyBorder="1" applyAlignment="1">
      <alignment horizontal="right" vertical="top" wrapText="1" readingOrder="1"/>
    </xf>
    <xf numFmtId="4" fontId="8" fillId="6" borderId="10" xfId="1" applyNumberFormat="1" applyFont="1" applyFill="1" applyBorder="1" applyAlignment="1">
      <alignment horizontal="right" vertical="top" wrapText="1" readingOrder="1"/>
    </xf>
    <xf numFmtId="164" fontId="5" fillId="6" borderId="9" xfId="1" applyNumberFormat="1" applyFont="1" applyFill="1" applyBorder="1" applyAlignment="1">
      <alignment horizontal="right" vertical="top" wrapText="1" readingOrder="1"/>
    </xf>
    <xf numFmtId="4" fontId="5" fillId="6" borderId="6" xfId="1" applyNumberFormat="1" applyFont="1" applyFill="1" applyBorder="1" applyAlignment="1">
      <alignment horizontal="right" vertical="top" wrapText="1" readingOrder="1"/>
    </xf>
    <xf numFmtId="4" fontId="5" fillId="6" borderId="10" xfId="1" applyNumberFormat="1" applyFont="1" applyFill="1" applyBorder="1" applyAlignment="1">
      <alignment horizontal="right" vertical="top" wrapText="1" readingOrder="1"/>
    </xf>
    <xf numFmtId="0" fontId="2" fillId="0" borderId="3" xfId="1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5" fillId="0" borderId="6" xfId="1" applyNumberFormat="1" applyFont="1" applyFill="1" applyBorder="1" applyAlignment="1">
      <alignment horizontal="center" vertical="center" wrapText="1"/>
    </xf>
    <xf numFmtId="0" fontId="4" fillId="0" borderId="0" xfId="1" applyNumberFormat="1" applyFont="1" applyFill="1" applyBorder="1" applyAlignment="1">
      <alignment horizontal="center" vertical="center" wrapText="1"/>
    </xf>
    <xf numFmtId="0" fontId="5" fillId="0" borderId="5" xfId="1" applyNumberFormat="1" applyFont="1" applyFill="1" applyBorder="1" applyAlignment="1">
      <alignment horizontal="center" vertical="center" wrapText="1"/>
    </xf>
    <xf numFmtId="0" fontId="5" fillId="0" borderId="4" xfId="1" applyNumberFormat="1" applyFont="1" applyFill="1" applyBorder="1" applyAlignment="1">
      <alignment horizontal="center" vertical="center" wrapText="1"/>
    </xf>
    <xf numFmtId="0" fontId="5" fillId="0" borderId="8" xfId="1" applyNumberFormat="1" applyFont="1" applyFill="1" applyBorder="1" applyAlignment="1">
      <alignment horizontal="center" vertical="center" wrapText="1"/>
    </xf>
    <xf numFmtId="0" fontId="5" fillId="0" borderId="0" xfId="1" applyNumberFormat="1" applyFont="1" applyFill="1" applyBorder="1" applyAlignment="1">
      <alignment horizontal="center" vertical="center" wrapText="1"/>
    </xf>
    <xf numFmtId="0" fontId="5" fillId="6" borderId="5" xfId="1" applyNumberFormat="1" applyFont="1" applyFill="1" applyBorder="1" applyAlignment="1">
      <alignment horizontal="center" vertical="center" wrapText="1"/>
    </xf>
    <xf numFmtId="0" fontId="32" fillId="6" borderId="4" xfId="1" applyNumberFormat="1" applyFont="1" applyFill="1" applyBorder="1" applyAlignment="1">
      <alignment horizontal="center" vertical="center" wrapText="1"/>
    </xf>
    <xf numFmtId="0" fontId="5" fillId="6" borderId="4" xfId="1" applyNumberFormat="1" applyFont="1" applyFill="1" applyBorder="1" applyAlignment="1">
      <alignment horizontal="center" vertical="center" wrapText="1"/>
    </xf>
    <xf numFmtId="4" fontId="2" fillId="0" borderId="3" xfId="1" applyNumberFormat="1" applyFont="1" applyFill="1" applyBorder="1" applyAlignment="1">
      <alignment horizontal="center" vertical="center" wrapText="1" readingOrder="1"/>
    </xf>
    <xf numFmtId="4" fontId="16" fillId="2" borderId="12" xfId="1" applyNumberFormat="1" applyFont="1" applyFill="1" applyBorder="1" applyAlignment="1">
      <alignment horizontal="right" vertical="center" wrapText="1" readingOrder="1"/>
    </xf>
    <xf numFmtId="4" fontId="34" fillId="7" borderId="9" xfId="1" applyNumberFormat="1" applyFont="1" applyFill="1" applyBorder="1" applyAlignment="1">
      <alignment horizontal="right" vertical="center" wrapText="1" readingOrder="1"/>
    </xf>
    <xf numFmtId="4" fontId="18" fillId="7" borderId="9" xfId="1" applyNumberFormat="1" applyFont="1" applyFill="1" applyBorder="1" applyAlignment="1">
      <alignment horizontal="right" vertical="center" wrapText="1" readingOrder="1"/>
    </xf>
    <xf numFmtId="4" fontId="33" fillId="7" borderId="9" xfId="1" applyNumberFormat="1" applyFont="1" applyFill="1" applyBorder="1" applyAlignment="1">
      <alignment horizontal="right" vertical="center" wrapText="1" readingOrder="1"/>
    </xf>
    <xf numFmtId="4" fontId="36" fillId="4" borderId="9" xfId="1" applyNumberFormat="1" applyFont="1" applyFill="1" applyBorder="1" applyAlignment="1">
      <alignment horizontal="right" vertical="center" wrapText="1" readingOrder="1"/>
    </xf>
    <xf numFmtId="4" fontId="21" fillId="4" borderId="9" xfId="1" applyNumberFormat="1" applyFont="1" applyFill="1" applyBorder="1" applyAlignment="1">
      <alignment horizontal="right" vertical="center" wrapText="1" readingOrder="1"/>
    </xf>
    <xf numFmtId="0" fontId="6" fillId="0" borderId="0" xfId="1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20" fillId="4" borderId="4" xfId="1" applyNumberFormat="1" applyFont="1" applyFill="1" applyBorder="1" applyAlignment="1">
      <alignment horizontal="right" vertical="center" wrapText="1" readingOrder="1"/>
    </xf>
    <xf numFmtId="0" fontId="23" fillId="5" borderId="5" xfId="1" applyNumberFormat="1" applyFont="1" applyFill="1" applyBorder="1" applyAlignment="1">
      <alignment vertical="top" wrapText="1"/>
    </xf>
    <xf numFmtId="0" fontId="5" fillId="0" borderId="0" xfId="1" applyNumberFormat="1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21" fillId="4" borderId="4" xfId="1" applyNumberFormat="1" applyFont="1" applyFill="1" applyBorder="1" applyAlignment="1">
      <alignment horizontal="right" vertical="center" wrapText="1" readingOrder="1"/>
    </xf>
    <xf numFmtId="0" fontId="24" fillId="5" borderId="5" xfId="1" applyNumberFormat="1" applyFont="1" applyFill="1" applyBorder="1" applyAlignment="1">
      <alignment vertical="top" wrapText="1"/>
    </xf>
    <xf numFmtId="0" fontId="6" fillId="0" borderId="0" xfId="1" applyNumberFormat="1" applyFont="1" applyFill="1" applyBorder="1" applyAlignment="1">
      <alignment vertical="top" wrapText="1" readingOrder="1"/>
    </xf>
    <xf numFmtId="0" fontId="17" fillId="0" borderId="4" xfId="1" applyNumberFormat="1" applyFont="1" applyFill="1" applyBorder="1" applyAlignment="1">
      <alignment horizontal="right" vertical="center" wrapText="1" readingOrder="1"/>
    </xf>
    <xf numFmtId="0" fontId="27" fillId="0" borderId="5" xfId="1" applyNumberFormat="1" applyFont="1" applyFill="1" applyBorder="1" applyAlignment="1">
      <alignment vertical="top" wrapText="1"/>
    </xf>
    <xf numFmtId="0" fontId="18" fillId="0" borderId="4" xfId="1" applyNumberFormat="1" applyFont="1" applyFill="1" applyBorder="1" applyAlignment="1">
      <alignment horizontal="right" vertical="center" wrapText="1" readingOrder="1"/>
    </xf>
    <xf numFmtId="0" fontId="28" fillId="0" borderId="5" xfId="1" applyNumberFormat="1" applyFont="1" applyFill="1" applyBorder="1" applyAlignment="1">
      <alignment vertical="top" wrapText="1"/>
    </xf>
    <xf numFmtId="0" fontId="19" fillId="4" borderId="4" xfId="1" applyNumberFormat="1" applyFont="1" applyFill="1" applyBorder="1" applyAlignment="1">
      <alignment horizontal="right" vertical="center" wrapText="1" readingOrder="1"/>
    </xf>
    <xf numFmtId="0" fontId="22" fillId="5" borderId="5" xfId="1" applyNumberFormat="1" applyFont="1" applyFill="1" applyBorder="1" applyAlignment="1">
      <alignment vertical="top" wrapText="1"/>
    </xf>
    <xf numFmtId="0" fontId="14" fillId="0" borderId="4" xfId="1" applyNumberFormat="1" applyFont="1" applyFill="1" applyBorder="1" applyAlignment="1">
      <alignment horizontal="right" vertical="center" wrapText="1" readingOrder="1"/>
    </xf>
    <xf numFmtId="0" fontId="15" fillId="0" borderId="5" xfId="1" applyNumberFormat="1" applyFont="1" applyFill="1" applyBorder="1" applyAlignment="1">
      <alignment vertical="top" wrapText="1"/>
    </xf>
    <xf numFmtId="0" fontId="11" fillId="0" borderId="4" xfId="1" applyNumberFormat="1" applyFont="1" applyFill="1" applyBorder="1" applyAlignment="1">
      <alignment horizontal="right" vertical="center" wrapText="1" readingOrder="1"/>
    </xf>
    <xf numFmtId="0" fontId="12" fillId="0" borderId="5" xfId="1" applyNumberFormat="1" applyFont="1" applyFill="1" applyBorder="1" applyAlignment="1">
      <alignment vertical="top" wrapText="1"/>
    </xf>
    <xf numFmtId="0" fontId="16" fillId="0" borderId="4" xfId="1" applyNumberFormat="1" applyFont="1" applyFill="1" applyBorder="1" applyAlignment="1">
      <alignment horizontal="right" vertical="center" wrapText="1" readingOrder="1"/>
    </xf>
    <xf numFmtId="0" fontId="25" fillId="0" borderId="5" xfId="1" applyNumberFormat="1" applyFont="1" applyFill="1" applyBorder="1" applyAlignment="1">
      <alignment vertical="top" wrapText="1"/>
    </xf>
    <xf numFmtId="0" fontId="5" fillId="0" borderId="4" xfId="1" applyNumberFormat="1" applyFont="1" applyFill="1" applyBorder="1" applyAlignment="1">
      <alignment horizontal="left" vertical="top" wrapText="1" readingOrder="1"/>
    </xf>
    <xf numFmtId="0" fontId="1" fillId="0" borderId="5" xfId="1" applyNumberFormat="1" applyFont="1" applyFill="1" applyBorder="1" applyAlignment="1">
      <alignment vertical="top" wrapText="1"/>
    </xf>
    <xf numFmtId="0" fontId="5" fillId="0" borderId="6" xfId="1" applyNumberFormat="1" applyFont="1" applyFill="1" applyBorder="1" applyAlignment="1">
      <alignment horizontal="left" vertical="top" wrapText="1" readingOrder="1"/>
    </xf>
    <xf numFmtId="0" fontId="1" fillId="0" borderId="7" xfId="1" applyNumberFormat="1" applyFont="1" applyFill="1" applyBorder="1" applyAlignment="1">
      <alignment vertical="top" wrapText="1"/>
    </xf>
    <xf numFmtId="0" fontId="5" fillId="0" borderId="6" xfId="1" applyNumberFormat="1" applyFont="1" applyFill="1" applyBorder="1" applyAlignment="1">
      <alignment horizontal="center" vertical="center" wrapText="1"/>
    </xf>
    <xf numFmtId="0" fontId="1" fillId="0" borderId="7" xfId="1" applyNumberFormat="1" applyFont="1" applyFill="1" applyBorder="1" applyAlignment="1">
      <alignment horizontal="center" vertical="center" wrapText="1"/>
    </xf>
    <xf numFmtId="0" fontId="9" fillId="0" borderId="4" xfId="1" applyNumberFormat="1" applyFont="1" applyFill="1" applyBorder="1" applyAlignment="1">
      <alignment horizontal="right" vertical="center" wrapText="1" readingOrder="1"/>
    </xf>
    <xf numFmtId="0" fontId="13" fillId="0" borderId="5" xfId="1" applyNumberFormat="1" applyFont="1" applyFill="1" applyBorder="1" applyAlignment="1">
      <alignment vertical="top" wrapText="1"/>
    </xf>
    <xf numFmtId="0" fontId="4" fillId="3" borderId="1" xfId="1" applyNumberFormat="1" applyFont="1" applyFill="1" applyBorder="1" applyAlignment="1">
      <alignment horizontal="left" vertical="center" wrapText="1" readingOrder="1"/>
    </xf>
    <xf numFmtId="0" fontId="1" fillId="0" borderId="2" xfId="1" applyNumberFormat="1" applyFont="1" applyFill="1" applyBorder="1" applyAlignment="1">
      <alignment vertical="top" wrapText="1"/>
    </xf>
    <xf numFmtId="0" fontId="1" fillId="0" borderId="0" xfId="1" applyNumberFormat="1" applyFont="1" applyFill="1" applyBorder="1" applyAlignment="1">
      <alignment vertical="top" wrapText="1"/>
    </xf>
    <xf numFmtId="0" fontId="1" fillId="0" borderId="3" xfId="1" applyNumberFormat="1" applyFont="1" applyFill="1" applyBorder="1" applyAlignment="1">
      <alignment vertical="top" wrapText="1"/>
    </xf>
    <xf numFmtId="0" fontId="1" fillId="0" borderId="8" xfId="1" applyNumberFormat="1" applyFont="1" applyFill="1" applyBorder="1" applyAlignment="1">
      <alignment vertical="top" wrapText="1"/>
    </xf>
    <xf numFmtId="0" fontId="3" fillId="2" borderId="1" xfId="1" applyNumberFormat="1" applyFont="1" applyFill="1" applyBorder="1" applyAlignment="1">
      <alignment horizontal="left" vertical="center" wrapText="1" readingOrder="1"/>
    </xf>
    <xf numFmtId="0" fontId="31" fillId="0" borderId="4" xfId="1" applyNumberFormat="1" applyFont="1" applyFill="1" applyBorder="1" applyAlignment="1">
      <alignment horizontal="right" vertical="center" wrapText="1" readingOrder="1"/>
    </xf>
    <xf numFmtId="0" fontId="37" fillId="0" borderId="6" xfId="1" applyNumberFormat="1" applyFont="1" applyFill="1" applyBorder="1" applyAlignment="1">
      <alignment horizontal="left" vertical="top" wrapText="1" readingOrder="1"/>
    </xf>
    <xf numFmtId="0" fontId="30" fillId="0" borderId="1" xfId="1" applyNumberFormat="1" applyFont="1" applyFill="1" applyBorder="1" applyAlignment="1">
      <alignment horizontal="center" vertical="center" wrapText="1" readingOrder="1"/>
    </xf>
    <xf numFmtId="0" fontId="2" fillId="0" borderId="1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center" vertical="center" wrapText="1" readingOrder="1"/>
    </xf>
    <xf numFmtId="0" fontId="2" fillId="0" borderId="3" xfId="1" applyNumberFormat="1" applyFont="1" applyFill="1" applyBorder="1" applyAlignment="1">
      <alignment horizontal="center" vertical="center" wrapText="1"/>
    </xf>
    <xf numFmtId="0" fontId="1" fillId="0" borderId="3" xfId="1" applyNumberFormat="1" applyFont="1" applyFill="1" applyBorder="1" applyAlignment="1">
      <alignment horizontal="center" vertical="center" wrapText="1"/>
    </xf>
  </cellXfs>
  <cellStyles count="2">
    <cellStyle name="Normal" xfId="1"/>
    <cellStyle name="Normální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5F5F5"/>
      <rgbColor rgb="00DCDCDC"/>
      <rgbColor rgb="00F0F0F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657"/>
  <sheetViews>
    <sheetView showGridLines="0" tabSelected="1" topLeftCell="B1" zoomScale="90" zoomScaleNormal="90" workbookViewId="0">
      <pane ySplit="3" topLeftCell="A631" activePane="bottomLeft" state="frozen"/>
      <selection pane="bottomLeft" activeCell="J651" sqref="J651"/>
    </sheetView>
  </sheetViews>
  <sheetFormatPr defaultRowHeight="15" x14ac:dyDescent="0.25"/>
  <cols>
    <col min="1" max="1" width="0.28515625" customWidth="1"/>
    <col min="2" max="2" width="1.7109375" customWidth="1"/>
    <col min="3" max="3" width="16" customWidth="1"/>
    <col min="4" max="4" width="36.140625" customWidth="1"/>
    <col min="5" max="5" width="44.140625" customWidth="1"/>
    <col min="6" max="7" width="13.85546875" customWidth="1"/>
    <col min="8" max="8" width="13.85546875" style="31" customWidth="1"/>
    <col min="9" max="9" width="10.7109375" style="66" customWidth="1"/>
    <col min="10" max="12" width="8.85546875" style="66" customWidth="1"/>
    <col min="13" max="13" width="2" style="66" customWidth="1"/>
    <col min="14" max="14" width="6.85546875" style="66" customWidth="1"/>
    <col min="15" max="15" width="8.85546875" style="66" customWidth="1"/>
    <col min="16" max="16" width="0" hidden="1" customWidth="1"/>
  </cols>
  <sheetData>
    <row r="1" spans="2:15" ht="0.2" customHeight="1" x14ac:dyDescent="0.25"/>
    <row r="2" spans="2:15" ht="5.45" hidden="1" customHeight="1" x14ac:dyDescent="0.25"/>
    <row r="3" spans="2:15" ht="47.25" customHeight="1" x14ac:dyDescent="0.25">
      <c r="B3" s="120" t="s">
        <v>468</v>
      </c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5"/>
    </row>
    <row r="4" spans="2:15" ht="36" x14ac:dyDescent="0.25">
      <c r="B4" s="121" t="s">
        <v>0</v>
      </c>
      <c r="C4" s="115"/>
      <c r="D4" s="122" t="s">
        <v>1</v>
      </c>
      <c r="E4" s="115"/>
      <c r="F4" s="1" t="s">
        <v>2</v>
      </c>
      <c r="G4" s="1" t="s">
        <v>3</v>
      </c>
      <c r="H4" s="76" t="s">
        <v>4</v>
      </c>
      <c r="I4" s="65" t="s">
        <v>5</v>
      </c>
      <c r="J4" s="65" t="s">
        <v>6</v>
      </c>
      <c r="K4" s="65" t="s">
        <v>7</v>
      </c>
      <c r="L4" s="65" t="s">
        <v>8</v>
      </c>
      <c r="M4" s="123" t="s">
        <v>9</v>
      </c>
      <c r="N4" s="124"/>
      <c r="O4" s="65" t="s">
        <v>10</v>
      </c>
    </row>
    <row r="5" spans="2:15" ht="18.600000000000001" customHeight="1" x14ac:dyDescent="0.25">
      <c r="B5" s="117" t="s">
        <v>11</v>
      </c>
      <c r="C5" s="113"/>
      <c r="D5" s="113"/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5"/>
    </row>
    <row r="6" spans="2:15" ht="17.100000000000001" customHeight="1" x14ac:dyDescent="0.25">
      <c r="B6" s="112" t="s">
        <v>472</v>
      </c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3"/>
      <c r="N6" s="113"/>
      <c r="O6" s="115"/>
    </row>
    <row r="7" spans="2:15" x14ac:dyDescent="0.25">
      <c r="B7" s="104" t="s">
        <v>12</v>
      </c>
      <c r="C7" s="105"/>
      <c r="D7" s="106" t="s">
        <v>13</v>
      </c>
      <c r="E7" s="107"/>
      <c r="F7" s="2">
        <v>194000</v>
      </c>
      <c r="G7" s="2">
        <v>194000</v>
      </c>
      <c r="H7" s="56">
        <v>176000</v>
      </c>
      <c r="I7" s="69"/>
      <c r="J7" s="70">
        <v>75</v>
      </c>
      <c r="K7" s="67">
        <v>8</v>
      </c>
      <c r="L7" s="67">
        <v>7</v>
      </c>
      <c r="M7" s="108">
        <v>0</v>
      </c>
      <c r="N7" s="109"/>
      <c r="O7" s="67">
        <v>1</v>
      </c>
    </row>
    <row r="8" spans="2:15" x14ac:dyDescent="0.25">
      <c r="B8" s="110" t="s">
        <v>15</v>
      </c>
      <c r="C8" s="111"/>
      <c r="D8" s="111"/>
      <c r="E8" s="111"/>
      <c r="F8" s="4">
        <v>0</v>
      </c>
      <c r="G8" s="4">
        <v>0</v>
      </c>
      <c r="H8" s="33">
        <v>0</v>
      </c>
      <c r="I8" s="72" t="s">
        <v>14</v>
      </c>
      <c r="J8" s="71" t="s">
        <v>14</v>
      </c>
      <c r="K8" s="72" t="s">
        <v>14</v>
      </c>
      <c r="L8" s="72" t="s">
        <v>14</v>
      </c>
      <c r="M8" s="87" t="s">
        <v>14</v>
      </c>
      <c r="N8" s="88"/>
      <c r="O8" s="68" t="s">
        <v>14</v>
      </c>
    </row>
    <row r="9" spans="2:15" x14ac:dyDescent="0.25">
      <c r="B9" s="98" t="s">
        <v>16</v>
      </c>
      <c r="C9" s="99"/>
      <c r="D9" s="99"/>
      <c r="E9" s="99"/>
      <c r="F9" s="3">
        <f>F7</f>
        <v>194000</v>
      </c>
      <c r="G9" s="3">
        <f>G7</f>
        <v>194000</v>
      </c>
      <c r="H9" s="34">
        <f>H7</f>
        <v>176000</v>
      </c>
      <c r="I9" s="72" t="s">
        <v>14</v>
      </c>
      <c r="J9" s="72" t="s">
        <v>14</v>
      </c>
      <c r="K9" s="72" t="s">
        <v>14</v>
      </c>
      <c r="L9" s="72" t="s">
        <v>14</v>
      </c>
      <c r="M9" s="87" t="s">
        <v>14</v>
      </c>
      <c r="N9" s="88"/>
      <c r="O9" s="68" t="s">
        <v>14</v>
      </c>
    </row>
    <row r="10" spans="2:15" x14ac:dyDescent="0.25">
      <c r="B10" s="100" t="s">
        <v>580</v>
      </c>
      <c r="C10" s="101"/>
      <c r="D10" s="101"/>
      <c r="E10" s="101"/>
      <c r="F10" s="7">
        <f>F8+F9</f>
        <v>194000</v>
      </c>
      <c r="G10" s="7">
        <f>G8+G9</f>
        <v>194000</v>
      </c>
      <c r="H10" s="35">
        <f>H8+H9</f>
        <v>176000</v>
      </c>
      <c r="I10" s="72" t="s">
        <v>14</v>
      </c>
      <c r="J10" s="72" t="s">
        <v>14</v>
      </c>
      <c r="K10" s="72" t="s">
        <v>14</v>
      </c>
      <c r="L10" s="72" t="s">
        <v>14</v>
      </c>
      <c r="M10" s="87" t="s">
        <v>14</v>
      </c>
      <c r="N10" s="88"/>
      <c r="O10" s="68" t="s">
        <v>14</v>
      </c>
    </row>
    <row r="11" spans="2:15" ht="17.100000000000001" customHeight="1" x14ac:dyDescent="0.25">
      <c r="B11" s="112" t="s">
        <v>473</v>
      </c>
      <c r="C11" s="113"/>
      <c r="D11" s="113"/>
      <c r="E11" s="113"/>
      <c r="F11" s="113"/>
      <c r="G11" s="113"/>
      <c r="H11" s="105"/>
      <c r="I11" s="113"/>
      <c r="J11" s="113"/>
      <c r="K11" s="113"/>
      <c r="L11" s="113"/>
      <c r="M11" s="113"/>
      <c r="N11" s="113"/>
      <c r="O11" s="115"/>
    </row>
    <row r="12" spans="2:15" x14ac:dyDescent="0.25">
      <c r="B12" s="104" t="s">
        <v>17</v>
      </c>
      <c r="C12" s="105"/>
      <c r="D12" s="106" t="s">
        <v>18</v>
      </c>
      <c r="E12" s="107"/>
      <c r="F12" s="2">
        <v>1179600</v>
      </c>
      <c r="G12" s="2">
        <v>1061640</v>
      </c>
      <c r="H12" s="64">
        <v>586440</v>
      </c>
      <c r="I12" s="69">
        <v>71</v>
      </c>
      <c r="J12" s="70">
        <v>100</v>
      </c>
      <c r="K12" s="67">
        <v>8</v>
      </c>
      <c r="L12" s="67">
        <v>8</v>
      </c>
      <c r="M12" s="108">
        <v>0</v>
      </c>
      <c r="N12" s="109"/>
      <c r="O12" s="67">
        <v>0</v>
      </c>
    </row>
    <row r="13" spans="2:15" x14ac:dyDescent="0.25">
      <c r="B13" s="110" t="s">
        <v>15</v>
      </c>
      <c r="C13" s="111"/>
      <c r="D13" s="111"/>
      <c r="E13" s="111"/>
      <c r="F13" s="4">
        <v>0</v>
      </c>
      <c r="G13" s="4">
        <v>0</v>
      </c>
      <c r="H13" s="33">
        <v>0</v>
      </c>
      <c r="I13" s="72" t="s">
        <v>14</v>
      </c>
      <c r="J13" s="71" t="s">
        <v>14</v>
      </c>
      <c r="K13" s="72" t="s">
        <v>14</v>
      </c>
      <c r="L13" s="72" t="s">
        <v>14</v>
      </c>
      <c r="M13" s="87" t="s">
        <v>14</v>
      </c>
      <c r="N13" s="88"/>
      <c r="O13" s="68" t="s">
        <v>14</v>
      </c>
    </row>
    <row r="14" spans="2:15" x14ac:dyDescent="0.25">
      <c r="B14" s="98" t="s">
        <v>16</v>
      </c>
      <c r="C14" s="99"/>
      <c r="D14" s="99"/>
      <c r="E14" s="99"/>
      <c r="F14" s="3">
        <f>F12</f>
        <v>1179600</v>
      </c>
      <c r="G14" s="3">
        <f>G12</f>
        <v>1061640</v>
      </c>
      <c r="H14" s="34">
        <f>H12</f>
        <v>586440</v>
      </c>
      <c r="I14" s="72" t="s">
        <v>14</v>
      </c>
      <c r="J14" s="72" t="s">
        <v>14</v>
      </c>
      <c r="K14" s="72" t="s">
        <v>14</v>
      </c>
      <c r="L14" s="72" t="s">
        <v>14</v>
      </c>
      <c r="M14" s="87" t="s">
        <v>14</v>
      </c>
      <c r="N14" s="88"/>
      <c r="O14" s="68" t="s">
        <v>14</v>
      </c>
    </row>
    <row r="15" spans="2:15" x14ac:dyDescent="0.25">
      <c r="B15" s="100" t="s">
        <v>19</v>
      </c>
      <c r="C15" s="101"/>
      <c r="D15" s="101"/>
      <c r="E15" s="101"/>
      <c r="F15" s="7">
        <f>F13+F14</f>
        <v>1179600</v>
      </c>
      <c r="G15" s="7">
        <f>G13+G14</f>
        <v>1061640</v>
      </c>
      <c r="H15" s="35">
        <f>H13+H14</f>
        <v>586440</v>
      </c>
      <c r="I15" s="72" t="s">
        <v>14</v>
      </c>
      <c r="J15" s="72" t="s">
        <v>14</v>
      </c>
      <c r="K15" s="72" t="s">
        <v>14</v>
      </c>
      <c r="L15" s="72" t="s">
        <v>14</v>
      </c>
      <c r="M15" s="87" t="s">
        <v>14</v>
      </c>
      <c r="N15" s="88"/>
      <c r="O15" s="68" t="s">
        <v>14</v>
      </c>
    </row>
    <row r="16" spans="2:15" ht="17.100000000000001" customHeight="1" x14ac:dyDescent="0.25">
      <c r="B16" s="112" t="s">
        <v>474</v>
      </c>
      <c r="C16" s="113"/>
      <c r="D16" s="113"/>
      <c r="E16" s="113"/>
      <c r="F16" s="113"/>
      <c r="G16" s="113"/>
      <c r="H16" s="105"/>
      <c r="I16" s="113"/>
      <c r="J16" s="113"/>
      <c r="K16" s="113"/>
      <c r="L16" s="113"/>
      <c r="M16" s="113"/>
      <c r="N16" s="113"/>
      <c r="O16" s="115"/>
    </row>
    <row r="17" spans="2:15" x14ac:dyDescent="0.25">
      <c r="B17" s="104" t="s">
        <v>20</v>
      </c>
      <c r="C17" s="105"/>
      <c r="D17" s="106" t="s">
        <v>21</v>
      </c>
      <c r="E17" s="107"/>
      <c r="F17" s="5">
        <v>324265</v>
      </c>
      <c r="G17" s="5">
        <v>291838</v>
      </c>
      <c r="H17" s="36">
        <v>291838</v>
      </c>
      <c r="I17" s="69">
        <v>61</v>
      </c>
      <c r="J17" s="70">
        <v>100</v>
      </c>
      <c r="K17" s="67">
        <v>8</v>
      </c>
      <c r="L17" s="67">
        <v>8</v>
      </c>
      <c r="M17" s="108">
        <v>0</v>
      </c>
      <c r="N17" s="109"/>
      <c r="O17" s="67">
        <v>0</v>
      </c>
    </row>
    <row r="18" spans="2:15" x14ac:dyDescent="0.25">
      <c r="B18" s="110" t="s">
        <v>15</v>
      </c>
      <c r="C18" s="111"/>
      <c r="D18" s="111"/>
      <c r="E18" s="111"/>
      <c r="F18" s="4">
        <f>F17</f>
        <v>324265</v>
      </c>
      <c r="G18" s="4">
        <f>G17</f>
        <v>291838</v>
      </c>
      <c r="H18" s="33">
        <f>H17</f>
        <v>291838</v>
      </c>
      <c r="I18" s="72" t="s">
        <v>14</v>
      </c>
      <c r="J18" s="71" t="s">
        <v>14</v>
      </c>
      <c r="K18" s="72" t="s">
        <v>14</v>
      </c>
      <c r="L18" s="72" t="s">
        <v>14</v>
      </c>
      <c r="M18" s="87" t="s">
        <v>14</v>
      </c>
      <c r="N18" s="88"/>
      <c r="O18" s="68" t="s">
        <v>14</v>
      </c>
    </row>
    <row r="19" spans="2:15" x14ac:dyDescent="0.25">
      <c r="B19" s="98" t="s">
        <v>16</v>
      </c>
      <c r="C19" s="99"/>
      <c r="D19" s="99"/>
      <c r="E19" s="99"/>
      <c r="F19" s="3">
        <v>0</v>
      </c>
      <c r="G19" s="3">
        <v>0</v>
      </c>
      <c r="H19" s="34">
        <v>0</v>
      </c>
      <c r="I19" s="72" t="s">
        <v>14</v>
      </c>
      <c r="J19" s="72" t="s">
        <v>14</v>
      </c>
      <c r="K19" s="72" t="s">
        <v>14</v>
      </c>
      <c r="L19" s="72" t="s">
        <v>14</v>
      </c>
      <c r="M19" s="87" t="s">
        <v>14</v>
      </c>
      <c r="N19" s="88"/>
      <c r="O19" s="68" t="s">
        <v>14</v>
      </c>
    </row>
    <row r="20" spans="2:15" x14ac:dyDescent="0.25">
      <c r="B20" s="100" t="s">
        <v>22</v>
      </c>
      <c r="C20" s="101"/>
      <c r="D20" s="101"/>
      <c r="E20" s="101"/>
      <c r="F20" s="6">
        <f>F18+F19</f>
        <v>324265</v>
      </c>
      <c r="G20" s="6">
        <f>G18+G19</f>
        <v>291838</v>
      </c>
      <c r="H20" s="37">
        <f>H18+H19</f>
        <v>291838</v>
      </c>
      <c r="I20" s="72" t="s">
        <v>14</v>
      </c>
      <c r="J20" s="72" t="s">
        <v>14</v>
      </c>
      <c r="K20" s="72" t="s">
        <v>14</v>
      </c>
      <c r="L20" s="72" t="s">
        <v>14</v>
      </c>
      <c r="M20" s="87" t="s">
        <v>14</v>
      </c>
      <c r="N20" s="88"/>
      <c r="O20" s="68" t="s">
        <v>14</v>
      </c>
    </row>
    <row r="21" spans="2:15" ht="17.100000000000001" customHeight="1" x14ac:dyDescent="0.25">
      <c r="B21" s="112" t="s">
        <v>475</v>
      </c>
      <c r="C21" s="113"/>
      <c r="D21" s="113"/>
      <c r="E21" s="113"/>
      <c r="F21" s="113"/>
      <c r="G21" s="113"/>
      <c r="H21" s="105"/>
      <c r="I21" s="113"/>
      <c r="J21" s="113"/>
      <c r="K21" s="113"/>
      <c r="L21" s="113"/>
      <c r="M21" s="113"/>
      <c r="N21" s="113"/>
      <c r="O21" s="115"/>
    </row>
    <row r="22" spans="2:15" x14ac:dyDescent="0.25">
      <c r="B22" s="104" t="s">
        <v>23</v>
      </c>
      <c r="C22" s="105"/>
      <c r="D22" s="106" t="s">
        <v>24</v>
      </c>
      <c r="E22" s="107"/>
      <c r="F22" s="2">
        <v>640000</v>
      </c>
      <c r="G22" s="2">
        <v>570000</v>
      </c>
      <c r="H22" s="32">
        <v>570000</v>
      </c>
      <c r="I22" s="69">
        <v>72</v>
      </c>
      <c r="J22" s="70">
        <v>85</v>
      </c>
      <c r="K22" s="67">
        <v>8</v>
      </c>
      <c r="L22" s="67">
        <v>8</v>
      </c>
      <c r="M22" s="108">
        <v>0</v>
      </c>
      <c r="N22" s="109"/>
      <c r="O22" s="67" t="s">
        <v>14</v>
      </c>
    </row>
    <row r="23" spans="2:15" x14ac:dyDescent="0.25">
      <c r="B23" s="110" t="s">
        <v>15</v>
      </c>
      <c r="C23" s="111"/>
      <c r="D23" s="111"/>
      <c r="E23" s="111"/>
      <c r="F23" s="4">
        <v>0</v>
      </c>
      <c r="G23" s="4">
        <v>0</v>
      </c>
      <c r="H23" s="33">
        <v>0</v>
      </c>
      <c r="I23" s="72" t="s">
        <v>14</v>
      </c>
      <c r="J23" s="71" t="s">
        <v>14</v>
      </c>
      <c r="K23" s="72" t="s">
        <v>14</v>
      </c>
      <c r="L23" s="72" t="s">
        <v>14</v>
      </c>
      <c r="M23" s="87" t="s">
        <v>14</v>
      </c>
      <c r="N23" s="88"/>
      <c r="O23" s="68" t="s">
        <v>14</v>
      </c>
    </row>
    <row r="24" spans="2:15" x14ac:dyDescent="0.25">
      <c r="B24" s="98" t="s">
        <v>16</v>
      </c>
      <c r="C24" s="99"/>
      <c r="D24" s="99"/>
      <c r="E24" s="99"/>
      <c r="F24" s="3">
        <f>F22</f>
        <v>640000</v>
      </c>
      <c r="G24" s="3">
        <f>G22</f>
        <v>570000</v>
      </c>
      <c r="H24" s="34">
        <f>H22</f>
        <v>570000</v>
      </c>
      <c r="I24" s="72" t="s">
        <v>14</v>
      </c>
      <c r="J24" s="72" t="s">
        <v>14</v>
      </c>
      <c r="K24" s="72" t="s">
        <v>14</v>
      </c>
      <c r="L24" s="72" t="s">
        <v>14</v>
      </c>
      <c r="M24" s="87" t="s">
        <v>14</v>
      </c>
      <c r="N24" s="88"/>
      <c r="O24" s="68" t="s">
        <v>14</v>
      </c>
    </row>
    <row r="25" spans="2:15" x14ac:dyDescent="0.25">
      <c r="B25" s="100" t="s">
        <v>25</v>
      </c>
      <c r="C25" s="101"/>
      <c r="D25" s="101"/>
      <c r="E25" s="101"/>
      <c r="F25" s="6">
        <f>F23+F24</f>
        <v>640000</v>
      </c>
      <c r="G25" s="6">
        <f>G23+G24</f>
        <v>570000</v>
      </c>
      <c r="H25" s="37">
        <f>H23+H24</f>
        <v>570000</v>
      </c>
      <c r="I25" s="72" t="s">
        <v>14</v>
      </c>
      <c r="J25" s="72" t="s">
        <v>14</v>
      </c>
      <c r="K25" s="72" t="s">
        <v>14</v>
      </c>
      <c r="L25" s="72" t="s">
        <v>14</v>
      </c>
      <c r="M25" s="87" t="s">
        <v>14</v>
      </c>
      <c r="N25" s="88"/>
      <c r="O25" s="68" t="s">
        <v>14</v>
      </c>
    </row>
    <row r="26" spans="2:15" ht="17.100000000000001" customHeight="1" x14ac:dyDescent="0.25">
      <c r="B26" s="112" t="s">
        <v>476</v>
      </c>
      <c r="C26" s="113"/>
      <c r="D26" s="113"/>
      <c r="E26" s="113"/>
      <c r="F26" s="113"/>
      <c r="G26" s="113"/>
      <c r="H26" s="105"/>
      <c r="I26" s="113"/>
      <c r="J26" s="113"/>
      <c r="K26" s="113"/>
      <c r="L26" s="113"/>
      <c r="M26" s="113"/>
      <c r="N26" s="113"/>
      <c r="O26" s="115"/>
    </row>
    <row r="27" spans="2:15" x14ac:dyDescent="0.25">
      <c r="B27" s="104" t="s">
        <v>26</v>
      </c>
      <c r="C27" s="105"/>
      <c r="D27" s="119" t="s">
        <v>469</v>
      </c>
      <c r="E27" s="107"/>
      <c r="F27" s="2">
        <v>935200</v>
      </c>
      <c r="G27" s="2">
        <v>836000</v>
      </c>
      <c r="H27" s="64">
        <v>457500</v>
      </c>
      <c r="I27" s="69">
        <v>72</v>
      </c>
      <c r="J27" s="70">
        <v>90</v>
      </c>
      <c r="K27" s="67">
        <v>8</v>
      </c>
      <c r="L27" s="67">
        <v>8</v>
      </c>
      <c r="M27" s="108">
        <v>0</v>
      </c>
      <c r="N27" s="109"/>
      <c r="O27" s="67">
        <v>0</v>
      </c>
    </row>
    <row r="28" spans="2:15" x14ac:dyDescent="0.25">
      <c r="B28" s="110" t="s">
        <v>15</v>
      </c>
      <c r="C28" s="111"/>
      <c r="D28" s="111"/>
      <c r="E28" s="111"/>
      <c r="F28" s="4">
        <v>0</v>
      </c>
      <c r="G28" s="4">
        <v>0</v>
      </c>
      <c r="H28" s="33">
        <v>0</v>
      </c>
      <c r="I28" s="72" t="s">
        <v>14</v>
      </c>
      <c r="J28" s="71" t="s">
        <v>14</v>
      </c>
      <c r="K28" s="72" t="s">
        <v>14</v>
      </c>
      <c r="L28" s="72" t="s">
        <v>14</v>
      </c>
      <c r="M28" s="87" t="s">
        <v>14</v>
      </c>
      <c r="N28" s="88"/>
      <c r="O28" s="68" t="s">
        <v>14</v>
      </c>
    </row>
    <row r="29" spans="2:15" x14ac:dyDescent="0.25">
      <c r="B29" s="98" t="s">
        <v>16</v>
      </c>
      <c r="C29" s="99"/>
      <c r="D29" s="99"/>
      <c r="E29" s="99"/>
      <c r="F29" s="3">
        <f>F27</f>
        <v>935200</v>
      </c>
      <c r="G29" s="3">
        <f>G27</f>
        <v>836000</v>
      </c>
      <c r="H29" s="34">
        <f>H27</f>
        <v>457500</v>
      </c>
      <c r="I29" s="72" t="s">
        <v>14</v>
      </c>
      <c r="J29" s="72" t="s">
        <v>14</v>
      </c>
      <c r="K29" s="72" t="s">
        <v>14</v>
      </c>
      <c r="L29" s="72" t="s">
        <v>14</v>
      </c>
      <c r="M29" s="87" t="s">
        <v>14</v>
      </c>
      <c r="N29" s="88"/>
      <c r="O29" s="68" t="s">
        <v>14</v>
      </c>
    </row>
    <row r="30" spans="2:15" x14ac:dyDescent="0.25">
      <c r="B30" s="100" t="s">
        <v>27</v>
      </c>
      <c r="C30" s="101"/>
      <c r="D30" s="101"/>
      <c r="E30" s="101"/>
      <c r="F30" s="6">
        <f>F28+F29</f>
        <v>935200</v>
      </c>
      <c r="G30" s="6">
        <f>G28+G29</f>
        <v>836000</v>
      </c>
      <c r="H30" s="37">
        <f>H28+H29</f>
        <v>457500</v>
      </c>
      <c r="I30" s="72" t="s">
        <v>14</v>
      </c>
      <c r="J30" s="72" t="s">
        <v>14</v>
      </c>
      <c r="K30" s="72" t="s">
        <v>14</v>
      </c>
      <c r="L30" s="72" t="s">
        <v>14</v>
      </c>
      <c r="M30" s="87" t="s">
        <v>14</v>
      </c>
      <c r="N30" s="88"/>
      <c r="O30" s="68" t="s">
        <v>14</v>
      </c>
    </row>
    <row r="31" spans="2:15" ht="17.100000000000001" customHeight="1" x14ac:dyDescent="0.25">
      <c r="B31" s="112" t="s">
        <v>477</v>
      </c>
      <c r="C31" s="113"/>
      <c r="D31" s="113"/>
      <c r="E31" s="113"/>
      <c r="F31" s="113"/>
      <c r="G31" s="113"/>
      <c r="H31" s="105"/>
      <c r="I31" s="113"/>
      <c r="J31" s="113"/>
      <c r="K31" s="113"/>
      <c r="L31" s="113"/>
      <c r="M31" s="113"/>
      <c r="N31" s="113"/>
      <c r="O31" s="115"/>
    </row>
    <row r="32" spans="2:15" x14ac:dyDescent="0.25">
      <c r="B32" s="104" t="s">
        <v>28</v>
      </c>
      <c r="C32" s="105"/>
      <c r="D32" s="106" t="s">
        <v>29</v>
      </c>
      <c r="E32" s="107"/>
      <c r="F32" s="2">
        <v>828660</v>
      </c>
      <c r="G32" s="2">
        <v>594000</v>
      </c>
      <c r="H32" s="38">
        <v>594000</v>
      </c>
      <c r="I32" s="69">
        <v>81</v>
      </c>
      <c r="J32" s="70">
        <v>90</v>
      </c>
      <c r="K32" s="67">
        <v>8</v>
      </c>
      <c r="L32" s="67">
        <v>8</v>
      </c>
      <c r="M32" s="108">
        <v>0</v>
      </c>
      <c r="N32" s="109"/>
      <c r="O32" s="67">
        <v>0</v>
      </c>
    </row>
    <row r="33" spans="2:15" x14ac:dyDescent="0.25">
      <c r="B33" s="104" t="s">
        <v>30</v>
      </c>
      <c r="C33" s="105"/>
      <c r="D33" s="106" t="s">
        <v>31</v>
      </c>
      <c r="E33" s="107"/>
      <c r="F33" s="5">
        <v>398906</v>
      </c>
      <c r="G33" s="5">
        <v>300000</v>
      </c>
      <c r="H33" s="36">
        <v>300000</v>
      </c>
      <c r="I33" s="69">
        <v>76</v>
      </c>
      <c r="J33" s="70">
        <v>80</v>
      </c>
      <c r="K33" s="67">
        <v>8</v>
      </c>
      <c r="L33" s="67">
        <v>8</v>
      </c>
      <c r="M33" s="108">
        <v>0</v>
      </c>
      <c r="N33" s="109"/>
      <c r="O33" s="67">
        <v>0</v>
      </c>
    </row>
    <row r="34" spans="2:15" x14ac:dyDescent="0.25">
      <c r="B34" s="110" t="s">
        <v>15</v>
      </c>
      <c r="C34" s="111"/>
      <c r="D34" s="111"/>
      <c r="E34" s="111"/>
      <c r="F34" s="4">
        <f>F33</f>
        <v>398906</v>
      </c>
      <c r="G34" s="4">
        <f>G33</f>
        <v>300000</v>
      </c>
      <c r="H34" s="33">
        <f>H33</f>
        <v>300000</v>
      </c>
      <c r="I34" s="72" t="s">
        <v>14</v>
      </c>
      <c r="J34" s="71" t="s">
        <v>14</v>
      </c>
      <c r="K34" s="72" t="s">
        <v>14</v>
      </c>
      <c r="L34" s="72" t="s">
        <v>14</v>
      </c>
      <c r="M34" s="87" t="s">
        <v>14</v>
      </c>
      <c r="N34" s="88"/>
      <c r="O34" s="68" t="s">
        <v>14</v>
      </c>
    </row>
    <row r="35" spans="2:15" x14ac:dyDescent="0.25">
      <c r="B35" s="98" t="s">
        <v>16</v>
      </c>
      <c r="C35" s="99"/>
      <c r="D35" s="99"/>
      <c r="E35" s="99"/>
      <c r="F35" s="3">
        <f>F32</f>
        <v>828660</v>
      </c>
      <c r="G35" s="3">
        <f>G32</f>
        <v>594000</v>
      </c>
      <c r="H35" s="34">
        <f>H32</f>
        <v>594000</v>
      </c>
      <c r="I35" s="72" t="s">
        <v>14</v>
      </c>
      <c r="J35" s="72" t="s">
        <v>14</v>
      </c>
      <c r="K35" s="72" t="s">
        <v>14</v>
      </c>
      <c r="L35" s="72" t="s">
        <v>14</v>
      </c>
      <c r="M35" s="87" t="s">
        <v>14</v>
      </c>
      <c r="N35" s="88"/>
      <c r="O35" s="68" t="s">
        <v>14</v>
      </c>
    </row>
    <row r="36" spans="2:15" x14ac:dyDescent="0.25">
      <c r="B36" s="100" t="s">
        <v>32</v>
      </c>
      <c r="C36" s="101"/>
      <c r="D36" s="101"/>
      <c r="E36" s="101"/>
      <c r="F36" s="6">
        <f>F34+F35</f>
        <v>1227566</v>
      </c>
      <c r="G36" s="6">
        <f>G34+G35</f>
        <v>894000</v>
      </c>
      <c r="H36" s="37">
        <f>H34+H35</f>
        <v>894000</v>
      </c>
      <c r="I36" s="72" t="s">
        <v>14</v>
      </c>
      <c r="J36" s="72" t="s">
        <v>14</v>
      </c>
      <c r="K36" s="72" t="s">
        <v>14</v>
      </c>
      <c r="L36" s="72" t="s">
        <v>14</v>
      </c>
      <c r="M36" s="87" t="s">
        <v>14</v>
      </c>
      <c r="N36" s="88"/>
      <c r="O36" s="68" t="s">
        <v>14</v>
      </c>
    </row>
    <row r="37" spans="2:15" ht="17.100000000000001" customHeight="1" x14ac:dyDescent="0.25">
      <c r="B37" s="112" t="s">
        <v>478</v>
      </c>
      <c r="C37" s="113"/>
      <c r="D37" s="113"/>
      <c r="E37" s="113"/>
      <c r="F37" s="113"/>
      <c r="G37" s="113"/>
      <c r="H37" s="105"/>
      <c r="I37" s="113"/>
      <c r="J37" s="113"/>
      <c r="K37" s="113"/>
      <c r="L37" s="113"/>
      <c r="M37" s="113"/>
      <c r="N37" s="113"/>
      <c r="O37" s="115"/>
    </row>
    <row r="38" spans="2:15" x14ac:dyDescent="0.25">
      <c r="B38" s="104" t="s">
        <v>33</v>
      </c>
      <c r="C38" s="105"/>
      <c r="D38" s="106" t="s">
        <v>34</v>
      </c>
      <c r="E38" s="107"/>
      <c r="F38" s="2">
        <v>777416</v>
      </c>
      <c r="G38" s="2">
        <v>586800</v>
      </c>
      <c r="H38" s="32">
        <v>586800</v>
      </c>
      <c r="I38" s="69">
        <v>71</v>
      </c>
      <c r="J38" s="70">
        <v>85</v>
      </c>
      <c r="K38" s="67">
        <v>8</v>
      </c>
      <c r="L38" s="67">
        <v>8</v>
      </c>
      <c r="M38" s="108">
        <v>0</v>
      </c>
      <c r="N38" s="109"/>
      <c r="O38" s="67">
        <v>0</v>
      </c>
    </row>
    <row r="39" spans="2:15" x14ac:dyDescent="0.25">
      <c r="B39" s="110" t="s">
        <v>15</v>
      </c>
      <c r="C39" s="111"/>
      <c r="D39" s="111"/>
      <c r="E39" s="111"/>
      <c r="F39" s="4">
        <v>0</v>
      </c>
      <c r="G39" s="4">
        <v>0</v>
      </c>
      <c r="H39" s="33">
        <v>0</v>
      </c>
      <c r="I39" s="72" t="s">
        <v>14</v>
      </c>
      <c r="J39" s="71" t="s">
        <v>14</v>
      </c>
      <c r="K39" s="72" t="s">
        <v>14</v>
      </c>
      <c r="L39" s="72" t="s">
        <v>14</v>
      </c>
      <c r="M39" s="87" t="s">
        <v>14</v>
      </c>
      <c r="N39" s="88"/>
      <c r="O39" s="68" t="s">
        <v>14</v>
      </c>
    </row>
    <row r="40" spans="2:15" x14ac:dyDescent="0.25">
      <c r="B40" s="98" t="s">
        <v>16</v>
      </c>
      <c r="C40" s="99"/>
      <c r="D40" s="99"/>
      <c r="E40" s="99"/>
      <c r="F40" s="3">
        <f>F38</f>
        <v>777416</v>
      </c>
      <c r="G40" s="3">
        <f>G38</f>
        <v>586800</v>
      </c>
      <c r="H40" s="34">
        <f>H38</f>
        <v>586800</v>
      </c>
      <c r="I40" s="72" t="s">
        <v>14</v>
      </c>
      <c r="J40" s="72" t="s">
        <v>14</v>
      </c>
      <c r="K40" s="72" t="s">
        <v>14</v>
      </c>
      <c r="L40" s="72" t="s">
        <v>14</v>
      </c>
      <c r="M40" s="87" t="s">
        <v>14</v>
      </c>
      <c r="N40" s="88"/>
      <c r="O40" s="68" t="s">
        <v>14</v>
      </c>
    </row>
    <row r="41" spans="2:15" x14ac:dyDescent="0.25">
      <c r="B41" s="100" t="s">
        <v>35</v>
      </c>
      <c r="C41" s="101"/>
      <c r="D41" s="101"/>
      <c r="E41" s="101"/>
      <c r="F41" s="6">
        <f>F39+F40</f>
        <v>777416</v>
      </c>
      <c r="G41" s="6">
        <f>G39+G40</f>
        <v>586800</v>
      </c>
      <c r="H41" s="37">
        <f>H39+H40</f>
        <v>586800</v>
      </c>
      <c r="I41" s="72" t="s">
        <v>14</v>
      </c>
      <c r="J41" s="72" t="s">
        <v>14</v>
      </c>
      <c r="K41" s="72" t="s">
        <v>14</v>
      </c>
      <c r="L41" s="72" t="s">
        <v>14</v>
      </c>
      <c r="M41" s="87" t="s">
        <v>14</v>
      </c>
      <c r="N41" s="88"/>
      <c r="O41" s="68" t="s">
        <v>14</v>
      </c>
    </row>
    <row r="42" spans="2:15" x14ac:dyDescent="0.25">
      <c r="B42" s="102" t="s">
        <v>15</v>
      </c>
      <c r="C42" s="103"/>
      <c r="D42" s="103"/>
      <c r="E42" s="103"/>
      <c r="F42" s="16">
        <f t="shared" ref="F42:H44" si="0">F8+F13+F18+F23+F28+F34+F39</f>
        <v>723171</v>
      </c>
      <c r="G42" s="16">
        <f t="shared" si="0"/>
        <v>591838</v>
      </c>
      <c r="H42" s="39">
        <f t="shared" si="0"/>
        <v>591838</v>
      </c>
      <c r="I42" s="72" t="s">
        <v>14</v>
      </c>
      <c r="J42" s="72" t="s">
        <v>14</v>
      </c>
      <c r="K42" s="72" t="s">
        <v>14</v>
      </c>
      <c r="L42" s="72" t="s">
        <v>14</v>
      </c>
      <c r="M42" s="87" t="s">
        <v>14</v>
      </c>
      <c r="N42" s="88"/>
      <c r="O42" s="68" t="s">
        <v>14</v>
      </c>
    </row>
    <row r="43" spans="2:15" x14ac:dyDescent="0.25">
      <c r="B43" s="92" t="s">
        <v>16</v>
      </c>
      <c r="C43" s="93"/>
      <c r="D43" s="93"/>
      <c r="E43" s="93"/>
      <c r="F43" s="18">
        <f t="shared" si="0"/>
        <v>4554876</v>
      </c>
      <c r="G43" s="18">
        <f t="shared" si="0"/>
        <v>3842440</v>
      </c>
      <c r="H43" s="40">
        <f>H9+H14+H19+H24+H29+H35+H40</f>
        <v>2970740</v>
      </c>
      <c r="I43" s="72" t="s">
        <v>14</v>
      </c>
      <c r="J43" s="72" t="s">
        <v>14</v>
      </c>
      <c r="K43" s="72" t="s">
        <v>14</v>
      </c>
      <c r="L43" s="72" t="s">
        <v>14</v>
      </c>
      <c r="M43" s="87" t="s">
        <v>14</v>
      </c>
      <c r="N43" s="88"/>
      <c r="O43" s="68" t="s">
        <v>14</v>
      </c>
    </row>
    <row r="44" spans="2:15" x14ac:dyDescent="0.25">
      <c r="B44" s="94" t="s">
        <v>580</v>
      </c>
      <c r="C44" s="95"/>
      <c r="D44" s="95"/>
      <c r="E44" s="95"/>
      <c r="F44" s="20">
        <f t="shared" si="0"/>
        <v>5278047</v>
      </c>
      <c r="G44" s="20">
        <f t="shared" si="0"/>
        <v>4434278</v>
      </c>
      <c r="H44" s="41">
        <f>H10+H15+H20+H25+H30+H36+H41</f>
        <v>3562578</v>
      </c>
      <c r="I44" s="72" t="s">
        <v>14</v>
      </c>
      <c r="J44" s="72" t="s">
        <v>14</v>
      </c>
      <c r="K44" s="72" t="s">
        <v>14</v>
      </c>
      <c r="L44" s="72" t="s">
        <v>14</v>
      </c>
      <c r="M44" s="87" t="s">
        <v>14</v>
      </c>
      <c r="N44" s="88"/>
      <c r="O44" s="68" t="s">
        <v>14</v>
      </c>
    </row>
    <row r="45" spans="2:15" ht="18.600000000000001" customHeight="1" x14ac:dyDescent="0.25">
      <c r="B45" s="117" t="s">
        <v>479</v>
      </c>
      <c r="C45" s="113"/>
      <c r="D45" s="113"/>
      <c r="E45" s="113"/>
      <c r="F45" s="113"/>
      <c r="G45" s="113"/>
      <c r="H45" s="105"/>
      <c r="I45" s="113"/>
      <c r="J45" s="113"/>
      <c r="K45" s="113"/>
      <c r="L45" s="113"/>
      <c r="M45" s="113"/>
      <c r="N45" s="113"/>
      <c r="O45" s="115"/>
    </row>
    <row r="46" spans="2:15" ht="17.100000000000001" customHeight="1" x14ac:dyDescent="0.25">
      <c r="B46" s="112" t="s">
        <v>480</v>
      </c>
      <c r="C46" s="113"/>
      <c r="D46" s="113"/>
      <c r="E46" s="113"/>
      <c r="F46" s="113"/>
      <c r="G46" s="113"/>
      <c r="H46" s="113"/>
      <c r="I46" s="113"/>
      <c r="J46" s="113"/>
      <c r="K46" s="113"/>
      <c r="L46" s="113"/>
      <c r="M46" s="113"/>
      <c r="N46" s="113"/>
      <c r="O46" s="115"/>
    </row>
    <row r="47" spans="2:15" x14ac:dyDescent="0.25">
      <c r="B47" s="104" t="s">
        <v>36</v>
      </c>
      <c r="C47" s="105"/>
      <c r="D47" s="106" t="s">
        <v>37</v>
      </c>
      <c r="E47" s="107"/>
      <c r="F47" s="2">
        <v>1414000</v>
      </c>
      <c r="G47" s="2">
        <v>1134000</v>
      </c>
      <c r="H47" s="64">
        <v>606000</v>
      </c>
      <c r="I47" s="69">
        <v>76</v>
      </c>
      <c r="J47" s="70">
        <v>85</v>
      </c>
      <c r="K47" s="67">
        <v>8</v>
      </c>
      <c r="L47" s="67">
        <v>8</v>
      </c>
      <c r="M47" s="108">
        <v>0</v>
      </c>
      <c r="N47" s="109"/>
      <c r="O47" s="67">
        <v>0</v>
      </c>
    </row>
    <row r="48" spans="2:15" x14ac:dyDescent="0.25">
      <c r="B48" s="110" t="s">
        <v>15</v>
      </c>
      <c r="C48" s="111"/>
      <c r="D48" s="111"/>
      <c r="E48" s="111"/>
      <c r="F48" s="4">
        <v>0</v>
      </c>
      <c r="G48" s="4">
        <v>0</v>
      </c>
      <c r="H48" s="33">
        <v>0</v>
      </c>
      <c r="I48" s="72" t="s">
        <v>14</v>
      </c>
      <c r="J48" s="71" t="s">
        <v>14</v>
      </c>
      <c r="K48" s="72" t="s">
        <v>14</v>
      </c>
      <c r="L48" s="72" t="s">
        <v>14</v>
      </c>
      <c r="M48" s="87" t="s">
        <v>14</v>
      </c>
      <c r="N48" s="88"/>
      <c r="O48" s="68" t="s">
        <v>14</v>
      </c>
    </row>
    <row r="49" spans="2:15" x14ac:dyDescent="0.25">
      <c r="B49" s="98" t="s">
        <v>16</v>
      </c>
      <c r="C49" s="99"/>
      <c r="D49" s="99"/>
      <c r="E49" s="99"/>
      <c r="F49" s="3">
        <f>F47</f>
        <v>1414000</v>
      </c>
      <c r="G49" s="3">
        <f>G47</f>
        <v>1134000</v>
      </c>
      <c r="H49" s="34">
        <f>H47</f>
        <v>606000</v>
      </c>
      <c r="I49" s="72" t="s">
        <v>14</v>
      </c>
      <c r="J49" s="72" t="s">
        <v>14</v>
      </c>
      <c r="K49" s="72" t="s">
        <v>14</v>
      </c>
      <c r="L49" s="72" t="s">
        <v>14</v>
      </c>
      <c r="M49" s="87" t="s">
        <v>14</v>
      </c>
      <c r="N49" s="88"/>
      <c r="O49" s="68" t="s">
        <v>14</v>
      </c>
    </row>
    <row r="50" spans="2:15" x14ac:dyDescent="0.25">
      <c r="B50" s="100" t="s">
        <v>38</v>
      </c>
      <c r="C50" s="101"/>
      <c r="D50" s="101"/>
      <c r="E50" s="101"/>
      <c r="F50" s="6">
        <f>F48+F49</f>
        <v>1414000</v>
      </c>
      <c r="G50" s="6">
        <f>G48+G49</f>
        <v>1134000</v>
      </c>
      <c r="H50" s="37">
        <f>H48+H49</f>
        <v>606000</v>
      </c>
      <c r="I50" s="72" t="s">
        <v>14</v>
      </c>
      <c r="J50" s="72" t="s">
        <v>14</v>
      </c>
      <c r="K50" s="72" t="s">
        <v>14</v>
      </c>
      <c r="L50" s="72" t="s">
        <v>14</v>
      </c>
      <c r="M50" s="87" t="s">
        <v>14</v>
      </c>
      <c r="N50" s="88"/>
      <c r="O50" s="68" t="s">
        <v>14</v>
      </c>
    </row>
    <row r="51" spans="2:15" ht="17.100000000000001" customHeight="1" x14ac:dyDescent="0.25">
      <c r="B51" s="112" t="s">
        <v>481</v>
      </c>
      <c r="C51" s="113"/>
      <c r="D51" s="113"/>
      <c r="E51" s="113"/>
      <c r="F51" s="113"/>
      <c r="G51" s="113"/>
      <c r="H51" s="105"/>
      <c r="I51" s="113"/>
      <c r="J51" s="113"/>
      <c r="K51" s="113"/>
      <c r="L51" s="113"/>
      <c r="M51" s="113"/>
      <c r="N51" s="113"/>
      <c r="O51" s="115"/>
    </row>
    <row r="52" spans="2:15" x14ac:dyDescent="0.25">
      <c r="B52" s="104" t="s">
        <v>39</v>
      </c>
      <c r="C52" s="105"/>
      <c r="D52" s="106" t="s">
        <v>40</v>
      </c>
      <c r="E52" s="107"/>
      <c r="F52" s="5">
        <v>1150000</v>
      </c>
      <c r="G52" s="5">
        <v>1000000</v>
      </c>
      <c r="H52" s="42">
        <v>0</v>
      </c>
      <c r="I52" s="69">
        <v>34.5</v>
      </c>
      <c r="J52" s="70">
        <v>0</v>
      </c>
      <c r="K52" s="67">
        <v>8</v>
      </c>
      <c r="L52" s="67">
        <v>8</v>
      </c>
      <c r="M52" s="108">
        <v>0</v>
      </c>
      <c r="N52" s="109"/>
      <c r="O52" s="67">
        <v>0</v>
      </c>
    </row>
    <row r="53" spans="2:15" x14ac:dyDescent="0.25">
      <c r="B53" s="104" t="s">
        <v>41</v>
      </c>
      <c r="C53" s="105"/>
      <c r="D53" s="106" t="s">
        <v>42</v>
      </c>
      <c r="E53" s="107"/>
      <c r="F53" s="5">
        <v>1118000</v>
      </c>
      <c r="G53" s="5">
        <v>1000000</v>
      </c>
      <c r="H53" s="61">
        <v>721000</v>
      </c>
      <c r="I53" s="69">
        <v>63.8</v>
      </c>
      <c r="J53" s="70">
        <v>80</v>
      </c>
      <c r="K53" s="67">
        <v>8</v>
      </c>
      <c r="L53" s="67">
        <v>8</v>
      </c>
      <c r="M53" s="108">
        <v>0</v>
      </c>
      <c r="N53" s="109"/>
      <c r="O53" s="67">
        <v>0</v>
      </c>
    </row>
    <row r="54" spans="2:15" x14ac:dyDescent="0.25">
      <c r="B54" s="110" t="s">
        <v>15</v>
      </c>
      <c r="C54" s="111"/>
      <c r="D54" s="111"/>
      <c r="E54" s="111"/>
      <c r="F54" s="4">
        <f>SUM(F52:F53)</f>
        <v>2268000</v>
      </c>
      <c r="G54" s="4">
        <f>SUM(G52:G53)</f>
        <v>2000000</v>
      </c>
      <c r="H54" s="33">
        <f>SUM(H52:H53)</f>
        <v>721000</v>
      </c>
      <c r="I54" s="72" t="s">
        <v>14</v>
      </c>
      <c r="J54" s="71" t="s">
        <v>14</v>
      </c>
      <c r="K54" s="72" t="s">
        <v>14</v>
      </c>
      <c r="L54" s="72" t="s">
        <v>14</v>
      </c>
      <c r="M54" s="87" t="s">
        <v>14</v>
      </c>
      <c r="N54" s="88"/>
      <c r="O54" s="68" t="s">
        <v>14</v>
      </c>
    </row>
    <row r="55" spans="2:15" x14ac:dyDescent="0.25">
      <c r="B55" s="98" t="s">
        <v>16</v>
      </c>
      <c r="C55" s="99"/>
      <c r="D55" s="99"/>
      <c r="E55" s="99"/>
      <c r="F55" s="3">
        <v>0</v>
      </c>
      <c r="G55" s="3">
        <v>0</v>
      </c>
      <c r="H55" s="34">
        <v>0</v>
      </c>
      <c r="I55" s="72" t="s">
        <v>14</v>
      </c>
      <c r="J55" s="72" t="s">
        <v>14</v>
      </c>
      <c r="K55" s="72" t="s">
        <v>14</v>
      </c>
      <c r="L55" s="72" t="s">
        <v>14</v>
      </c>
      <c r="M55" s="87" t="s">
        <v>14</v>
      </c>
      <c r="N55" s="88"/>
      <c r="O55" s="68" t="s">
        <v>14</v>
      </c>
    </row>
    <row r="56" spans="2:15" x14ac:dyDescent="0.25">
      <c r="B56" s="100" t="s">
        <v>43</v>
      </c>
      <c r="C56" s="101"/>
      <c r="D56" s="101"/>
      <c r="E56" s="101"/>
      <c r="F56" s="6">
        <f>SUM(F54:F55)</f>
        <v>2268000</v>
      </c>
      <c r="G56" s="6">
        <f>SUM(G54:G55)</f>
        <v>2000000</v>
      </c>
      <c r="H56" s="37">
        <f>SUM(H54:H55)</f>
        <v>721000</v>
      </c>
      <c r="I56" s="72" t="s">
        <v>14</v>
      </c>
      <c r="J56" s="72" t="s">
        <v>14</v>
      </c>
      <c r="K56" s="72" t="s">
        <v>14</v>
      </c>
      <c r="L56" s="72" t="s">
        <v>14</v>
      </c>
      <c r="M56" s="87" t="s">
        <v>14</v>
      </c>
      <c r="N56" s="88"/>
      <c r="O56" s="68" t="s">
        <v>14</v>
      </c>
    </row>
    <row r="57" spans="2:15" ht="17.100000000000001" customHeight="1" x14ac:dyDescent="0.25">
      <c r="B57" s="112" t="s">
        <v>482</v>
      </c>
      <c r="C57" s="113"/>
      <c r="D57" s="113"/>
      <c r="E57" s="113"/>
      <c r="F57" s="113"/>
      <c r="G57" s="113"/>
      <c r="H57" s="105"/>
      <c r="I57" s="113"/>
      <c r="J57" s="113"/>
      <c r="K57" s="113"/>
      <c r="L57" s="113"/>
      <c r="M57" s="113"/>
      <c r="N57" s="113"/>
      <c r="O57" s="115"/>
    </row>
    <row r="58" spans="2:15" x14ac:dyDescent="0.25">
      <c r="B58" s="104" t="s">
        <v>44</v>
      </c>
      <c r="C58" s="105"/>
      <c r="D58" s="106" t="s">
        <v>45</v>
      </c>
      <c r="E58" s="107"/>
      <c r="F58" s="2">
        <v>573000</v>
      </c>
      <c r="G58" s="2">
        <v>484000</v>
      </c>
      <c r="H58" s="38">
        <v>484000</v>
      </c>
      <c r="I58" s="69">
        <v>76</v>
      </c>
      <c r="J58" s="70">
        <v>100</v>
      </c>
      <c r="K58" s="67">
        <v>8</v>
      </c>
      <c r="L58" s="67">
        <v>8</v>
      </c>
      <c r="M58" s="108">
        <v>0</v>
      </c>
      <c r="N58" s="109"/>
      <c r="O58" s="67">
        <v>0</v>
      </c>
    </row>
    <row r="59" spans="2:15" x14ac:dyDescent="0.25">
      <c r="B59" s="104" t="s">
        <v>46</v>
      </c>
      <c r="C59" s="105"/>
      <c r="D59" s="106" t="s">
        <v>47</v>
      </c>
      <c r="E59" s="107"/>
      <c r="F59" s="2">
        <v>120400</v>
      </c>
      <c r="G59" s="2">
        <v>88000</v>
      </c>
      <c r="H59" s="32">
        <v>82000</v>
      </c>
      <c r="I59" s="69">
        <v>81</v>
      </c>
      <c r="J59" s="70">
        <v>85</v>
      </c>
      <c r="K59" s="67">
        <v>8</v>
      </c>
      <c r="L59" s="67">
        <v>8</v>
      </c>
      <c r="M59" s="108">
        <v>0</v>
      </c>
      <c r="N59" s="109"/>
      <c r="O59" s="67">
        <v>0</v>
      </c>
    </row>
    <row r="60" spans="2:15" x14ac:dyDescent="0.25">
      <c r="B60" s="104" t="s">
        <v>48</v>
      </c>
      <c r="C60" s="105"/>
      <c r="D60" s="106" t="s">
        <v>49</v>
      </c>
      <c r="E60" s="107"/>
      <c r="F60" s="5">
        <v>350000</v>
      </c>
      <c r="G60" s="22">
        <v>300000</v>
      </c>
      <c r="H60" s="43">
        <v>300000</v>
      </c>
      <c r="I60" s="69">
        <v>72</v>
      </c>
      <c r="J60" s="70">
        <v>85</v>
      </c>
      <c r="K60" s="67">
        <v>8</v>
      </c>
      <c r="L60" s="67">
        <v>8</v>
      </c>
      <c r="M60" s="108">
        <v>0</v>
      </c>
      <c r="N60" s="109"/>
      <c r="O60" s="67">
        <v>0</v>
      </c>
    </row>
    <row r="61" spans="2:15" x14ac:dyDescent="0.25">
      <c r="B61" s="110" t="s">
        <v>15</v>
      </c>
      <c r="C61" s="111"/>
      <c r="D61" s="111"/>
      <c r="E61" s="111"/>
      <c r="F61" s="4">
        <f>SUM(F60)</f>
        <v>350000</v>
      </c>
      <c r="G61" s="4">
        <f>SUM(G60)</f>
        <v>300000</v>
      </c>
      <c r="H61" s="33">
        <f>SUM(H60)</f>
        <v>300000</v>
      </c>
      <c r="I61" s="72" t="s">
        <v>14</v>
      </c>
      <c r="J61" s="71" t="s">
        <v>14</v>
      </c>
      <c r="K61" s="72" t="s">
        <v>14</v>
      </c>
      <c r="L61" s="72" t="s">
        <v>14</v>
      </c>
      <c r="M61" s="87" t="s">
        <v>14</v>
      </c>
      <c r="N61" s="88"/>
      <c r="O61" s="68" t="s">
        <v>14</v>
      </c>
    </row>
    <row r="62" spans="2:15" x14ac:dyDescent="0.25">
      <c r="B62" s="98" t="s">
        <v>16</v>
      </c>
      <c r="C62" s="99"/>
      <c r="D62" s="99"/>
      <c r="E62" s="99"/>
      <c r="F62" s="3">
        <f>F58+F59</f>
        <v>693400</v>
      </c>
      <c r="G62" s="3">
        <f>G58+G59</f>
        <v>572000</v>
      </c>
      <c r="H62" s="34">
        <f>H58+H59</f>
        <v>566000</v>
      </c>
      <c r="I62" s="72" t="s">
        <v>14</v>
      </c>
      <c r="J62" s="72" t="s">
        <v>14</v>
      </c>
      <c r="K62" s="72" t="s">
        <v>14</v>
      </c>
      <c r="L62" s="72" t="s">
        <v>14</v>
      </c>
      <c r="M62" s="87" t="s">
        <v>14</v>
      </c>
      <c r="N62" s="88"/>
      <c r="O62" s="68" t="s">
        <v>14</v>
      </c>
    </row>
    <row r="63" spans="2:15" x14ac:dyDescent="0.25">
      <c r="B63" s="100" t="s">
        <v>50</v>
      </c>
      <c r="C63" s="101"/>
      <c r="D63" s="101"/>
      <c r="E63" s="101"/>
      <c r="F63" s="6">
        <f>SUM(F61:F62)</f>
        <v>1043400</v>
      </c>
      <c r="G63" s="6">
        <f>SUM(G61:G62)</f>
        <v>872000</v>
      </c>
      <c r="H63" s="37">
        <f>SUM(H61:H62)</f>
        <v>866000</v>
      </c>
      <c r="I63" s="72" t="s">
        <v>14</v>
      </c>
      <c r="J63" s="72" t="s">
        <v>14</v>
      </c>
      <c r="K63" s="72" t="s">
        <v>14</v>
      </c>
      <c r="L63" s="72" t="s">
        <v>14</v>
      </c>
      <c r="M63" s="87" t="s">
        <v>14</v>
      </c>
      <c r="N63" s="88"/>
      <c r="O63" s="68" t="s">
        <v>14</v>
      </c>
    </row>
    <row r="64" spans="2:15" ht="17.100000000000001" customHeight="1" x14ac:dyDescent="0.25">
      <c r="B64" s="112" t="s">
        <v>483</v>
      </c>
      <c r="C64" s="113"/>
      <c r="D64" s="113"/>
      <c r="E64" s="113"/>
      <c r="F64" s="113"/>
      <c r="G64" s="113"/>
      <c r="H64" s="114"/>
      <c r="I64" s="113"/>
      <c r="J64" s="113"/>
      <c r="K64" s="113"/>
      <c r="L64" s="113"/>
      <c r="M64" s="113"/>
      <c r="N64" s="113"/>
      <c r="O64" s="115"/>
    </row>
    <row r="65" spans="2:15" x14ac:dyDescent="0.25">
      <c r="B65" s="104" t="s">
        <v>51</v>
      </c>
      <c r="C65" s="105"/>
      <c r="D65" s="106" t="s">
        <v>52</v>
      </c>
      <c r="E65" s="107"/>
      <c r="F65" s="5">
        <v>900000</v>
      </c>
      <c r="G65" s="22">
        <v>350000</v>
      </c>
      <c r="H65" s="43">
        <v>350000</v>
      </c>
      <c r="I65" s="69">
        <v>86</v>
      </c>
      <c r="J65" s="70">
        <v>110</v>
      </c>
      <c r="K65" s="67">
        <v>8</v>
      </c>
      <c r="L65" s="67">
        <v>8</v>
      </c>
      <c r="M65" s="108">
        <v>0</v>
      </c>
      <c r="N65" s="109"/>
      <c r="O65" s="67">
        <v>0</v>
      </c>
    </row>
    <row r="66" spans="2:15" x14ac:dyDescent="0.25">
      <c r="B66" s="110" t="s">
        <v>15</v>
      </c>
      <c r="C66" s="111"/>
      <c r="D66" s="111"/>
      <c r="E66" s="111"/>
      <c r="F66" s="4">
        <f>SUM(F65)</f>
        <v>900000</v>
      </c>
      <c r="G66" s="4">
        <f>SUM(G65)</f>
        <v>350000</v>
      </c>
      <c r="H66" s="33">
        <f>SUM(H65)</f>
        <v>350000</v>
      </c>
      <c r="I66" s="72" t="s">
        <v>14</v>
      </c>
      <c r="J66" s="71" t="s">
        <v>14</v>
      </c>
      <c r="K66" s="72" t="s">
        <v>14</v>
      </c>
      <c r="L66" s="72" t="s">
        <v>14</v>
      </c>
      <c r="M66" s="87" t="s">
        <v>14</v>
      </c>
      <c r="N66" s="88"/>
      <c r="O66" s="68" t="s">
        <v>14</v>
      </c>
    </row>
    <row r="67" spans="2:15" x14ac:dyDescent="0.25">
      <c r="B67" s="98" t="s">
        <v>16</v>
      </c>
      <c r="C67" s="99"/>
      <c r="D67" s="99"/>
      <c r="E67" s="99"/>
      <c r="F67" s="3">
        <v>0</v>
      </c>
      <c r="G67" s="3">
        <v>0</v>
      </c>
      <c r="H67" s="34">
        <v>0</v>
      </c>
      <c r="I67" s="72" t="s">
        <v>14</v>
      </c>
      <c r="J67" s="72" t="s">
        <v>14</v>
      </c>
      <c r="K67" s="72" t="s">
        <v>14</v>
      </c>
      <c r="L67" s="72" t="s">
        <v>14</v>
      </c>
      <c r="M67" s="87" t="s">
        <v>14</v>
      </c>
      <c r="N67" s="88"/>
      <c r="O67" s="68" t="s">
        <v>14</v>
      </c>
    </row>
    <row r="68" spans="2:15" x14ac:dyDescent="0.25">
      <c r="B68" s="100" t="s">
        <v>53</v>
      </c>
      <c r="C68" s="101"/>
      <c r="D68" s="101"/>
      <c r="E68" s="101"/>
      <c r="F68" s="6">
        <f>SUM(F66:F67)</f>
        <v>900000</v>
      </c>
      <c r="G68" s="6">
        <f>SUM(G66:G67)</f>
        <v>350000</v>
      </c>
      <c r="H68" s="37">
        <f>SUM(H66:H67)</f>
        <v>350000</v>
      </c>
      <c r="I68" s="72" t="s">
        <v>14</v>
      </c>
      <c r="J68" s="72" t="s">
        <v>14</v>
      </c>
      <c r="K68" s="72" t="s">
        <v>14</v>
      </c>
      <c r="L68" s="72" t="s">
        <v>14</v>
      </c>
      <c r="M68" s="87" t="s">
        <v>14</v>
      </c>
      <c r="N68" s="88"/>
      <c r="O68" s="68" t="s">
        <v>14</v>
      </c>
    </row>
    <row r="69" spans="2:15" ht="17.100000000000001" customHeight="1" x14ac:dyDescent="0.25">
      <c r="B69" s="112" t="s">
        <v>484</v>
      </c>
      <c r="C69" s="113"/>
      <c r="D69" s="113"/>
      <c r="E69" s="113"/>
      <c r="F69" s="113"/>
      <c r="G69" s="113"/>
      <c r="H69" s="114"/>
      <c r="I69" s="113"/>
      <c r="J69" s="113"/>
      <c r="K69" s="113"/>
      <c r="L69" s="113"/>
      <c r="M69" s="113"/>
      <c r="N69" s="113"/>
      <c r="O69" s="115"/>
    </row>
    <row r="70" spans="2:15" x14ac:dyDescent="0.25">
      <c r="B70" s="104" t="s">
        <v>54</v>
      </c>
      <c r="C70" s="105"/>
      <c r="D70" s="106" t="s">
        <v>55</v>
      </c>
      <c r="E70" s="107"/>
      <c r="F70" s="2">
        <v>85250</v>
      </c>
      <c r="G70" s="23">
        <v>66000</v>
      </c>
      <c r="H70" s="44">
        <v>66000</v>
      </c>
      <c r="I70" s="69">
        <v>76</v>
      </c>
      <c r="J70" s="70">
        <v>80</v>
      </c>
      <c r="K70" s="67">
        <v>8</v>
      </c>
      <c r="L70" s="67">
        <v>8</v>
      </c>
      <c r="M70" s="108">
        <v>0</v>
      </c>
      <c r="N70" s="109"/>
      <c r="O70" s="67">
        <v>0</v>
      </c>
    </row>
    <row r="71" spans="2:15" x14ac:dyDescent="0.25">
      <c r="B71" s="104" t="s">
        <v>56</v>
      </c>
      <c r="C71" s="105"/>
      <c r="D71" s="106" t="s">
        <v>57</v>
      </c>
      <c r="E71" s="107"/>
      <c r="F71" s="5">
        <v>398092</v>
      </c>
      <c r="G71" s="22">
        <v>350000</v>
      </c>
      <c r="H71" s="43">
        <v>350000</v>
      </c>
      <c r="I71" s="69">
        <v>72</v>
      </c>
      <c r="J71" s="70">
        <v>80</v>
      </c>
      <c r="K71" s="67">
        <v>8</v>
      </c>
      <c r="L71" s="67">
        <v>8</v>
      </c>
      <c r="M71" s="108">
        <v>0</v>
      </c>
      <c r="N71" s="109"/>
      <c r="O71" s="67">
        <v>0</v>
      </c>
    </row>
    <row r="72" spans="2:15" x14ac:dyDescent="0.25">
      <c r="B72" s="110" t="s">
        <v>15</v>
      </c>
      <c r="C72" s="111"/>
      <c r="D72" s="111"/>
      <c r="E72" s="111"/>
      <c r="F72" s="4">
        <f>SUM(F71)</f>
        <v>398092</v>
      </c>
      <c r="G72" s="4">
        <f>SUM(G71)</f>
        <v>350000</v>
      </c>
      <c r="H72" s="33">
        <f>SUM(H71)</f>
        <v>350000</v>
      </c>
      <c r="I72" s="72" t="s">
        <v>14</v>
      </c>
      <c r="J72" s="71" t="s">
        <v>14</v>
      </c>
      <c r="K72" s="72" t="s">
        <v>14</v>
      </c>
      <c r="L72" s="72" t="s">
        <v>14</v>
      </c>
      <c r="M72" s="87" t="s">
        <v>14</v>
      </c>
      <c r="N72" s="88"/>
      <c r="O72" s="68" t="s">
        <v>14</v>
      </c>
    </row>
    <row r="73" spans="2:15" x14ac:dyDescent="0.25">
      <c r="B73" s="98" t="s">
        <v>16</v>
      </c>
      <c r="C73" s="99"/>
      <c r="D73" s="99"/>
      <c r="E73" s="99"/>
      <c r="F73" s="3">
        <f>F70</f>
        <v>85250</v>
      </c>
      <c r="G73" s="3">
        <f>G70</f>
        <v>66000</v>
      </c>
      <c r="H73" s="34">
        <f>H70</f>
        <v>66000</v>
      </c>
      <c r="I73" s="72" t="s">
        <v>14</v>
      </c>
      <c r="J73" s="72" t="s">
        <v>14</v>
      </c>
      <c r="K73" s="72" t="s">
        <v>14</v>
      </c>
      <c r="L73" s="72" t="s">
        <v>14</v>
      </c>
      <c r="M73" s="87" t="s">
        <v>14</v>
      </c>
      <c r="N73" s="88"/>
      <c r="O73" s="68" t="s">
        <v>14</v>
      </c>
    </row>
    <row r="74" spans="2:15" x14ac:dyDescent="0.25">
      <c r="B74" s="100" t="s">
        <v>58</v>
      </c>
      <c r="C74" s="101"/>
      <c r="D74" s="101"/>
      <c r="E74" s="101"/>
      <c r="F74" s="6">
        <f>SUM(F72:F73)</f>
        <v>483342</v>
      </c>
      <c r="G74" s="6">
        <f>SUM(G72:G73)</f>
        <v>416000</v>
      </c>
      <c r="H74" s="37">
        <f>SUM(H72:H73)</f>
        <v>416000</v>
      </c>
      <c r="I74" s="72" t="s">
        <v>14</v>
      </c>
      <c r="J74" s="72" t="s">
        <v>14</v>
      </c>
      <c r="K74" s="72" t="s">
        <v>14</v>
      </c>
      <c r="L74" s="72" t="s">
        <v>14</v>
      </c>
      <c r="M74" s="87" t="s">
        <v>14</v>
      </c>
      <c r="N74" s="88"/>
      <c r="O74" s="68" t="s">
        <v>14</v>
      </c>
    </row>
    <row r="75" spans="2:15" ht="17.100000000000001" customHeight="1" x14ac:dyDescent="0.25">
      <c r="B75" s="112" t="s">
        <v>485</v>
      </c>
      <c r="C75" s="113"/>
      <c r="D75" s="113"/>
      <c r="E75" s="113"/>
      <c r="F75" s="113"/>
      <c r="G75" s="113"/>
      <c r="H75" s="114"/>
      <c r="I75" s="113"/>
      <c r="J75" s="113"/>
      <c r="K75" s="113"/>
      <c r="L75" s="113"/>
      <c r="M75" s="113"/>
      <c r="N75" s="113"/>
      <c r="O75" s="115"/>
    </row>
    <row r="76" spans="2:15" x14ac:dyDescent="0.25">
      <c r="B76" s="104" t="s">
        <v>59</v>
      </c>
      <c r="C76" s="105"/>
      <c r="D76" s="106" t="s">
        <v>60</v>
      </c>
      <c r="E76" s="107"/>
      <c r="F76" s="5">
        <v>420673</v>
      </c>
      <c r="G76" s="22">
        <v>349158</v>
      </c>
      <c r="H76" s="43">
        <v>349158</v>
      </c>
      <c r="I76" s="69">
        <v>78</v>
      </c>
      <c r="J76" s="70">
        <v>105</v>
      </c>
      <c r="K76" s="67">
        <v>8</v>
      </c>
      <c r="L76" s="67">
        <v>8</v>
      </c>
      <c r="M76" s="108">
        <v>0</v>
      </c>
      <c r="N76" s="109"/>
      <c r="O76" s="67">
        <v>0</v>
      </c>
    </row>
    <row r="77" spans="2:15" x14ac:dyDescent="0.25">
      <c r="B77" s="110" t="s">
        <v>15</v>
      </c>
      <c r="C77" s="111"/>
      <c r="D77" s="111"/>
      <c r="E77" s="111"/>
      <c r="F77" s="4">
        <f>SUM(F76)</f>
        <v>420673</v>
      </c>
      <c r="G77" s="4">
        <f>SUM(G76)</f>
        <v>349158</v>
      </c>
      <c r="H77" s="33">
        <f>SUM(H76)</f>
        <v>349158</v>
      </c>
      <c r="I77" s="72" t="s">
        <v>14</v>
      </c>
      <c r="J77" s="71" t="s">
        <v>14</v>
      </c>
      <c r="K77" s="72" t="s">
        <v>14</v>
      </c>
      <c r="L77" s="72" t="s">
        <v>14</v>
      </c>
      <c r="M77" s="87" t="s">
        <v>14</v>
      </c>
      <c r="N77" s="88"/>
      <c r="O77" s="68" t="s">
        <v>14</v>
      </c>
    </row>
    <row r="78" spans="2:15" x14ac:dyDescent="0.25">
      <c r="B78" s="98" t="s">
        <v>16</v>
      </c>
      <c r="C78" s="99"/>
      <c r="D78" s="99"/>
      <c r="E78" s="99"/>
      <c r="F78" s="3">
        <v>0</v>
      </c>
      <c r="G78" s="3">
        <v>0</v>
      </c>
      <c r="H78" s="34">
        <v>0</v>
      </c>
      <c r="I78" s="72" t="s">
        <v>14</v>
      </c>
      <c r="J78" s="72" t="s">
        <v>14</v>
      </c>
      <c r="K78" s="72" t="s">
        <v>14</v>
      </c>
      <c r="L78" s="72" t="s">
        <v>14</v>
      </c>
      <c r="M78" s="87" t="s">
        <v>14</v>
      </c>
      <c r="N78" s="88"/>
      <c r="O78" s="68" t="s">
        <v>14</v>
      </c>
    </row>
    <row r="79" spans="2:15" x14ac:dyDescent="0.25">
      <c r="B79" s="100" t="s">
        <v>61</v>
      </c>
      <c r="C79" s="101"/>
      <c r="D79" s="101"/>
      <c r="E79" s="101"/>
      <c r="F79" s="6">
        <f>SUM(F77:F78)</f>
        <v>420673</v>
      </c>
      <c r="G79" s="6">
        <f>SUM(G77:G78)</f>
        <v>349158</v>
      </c>
      <c r="H79" s="37">
        <f>SUM(H77:H78)</f>
        <v>349158</v>
      </c>
      <c r="I79" s="72" t="s">
        <v>14</v>
      </c>
      <c r="J79" s="72" t="s">
        <v>14</v>
      </c>
      <c r="K79" s="72" t="s">
        <v>14</v>
      </c>
      <c r="L79" s="72" t="s">
        <v>14</v>
      </c>
      <c r="M79" s="87" t="s">
        <v>14</v>
      </c>
      <c r="N79" s="88"/>
      <c r="O79" s="68" t="s">
        <v>14</v>
      </c>
    </row>
    <row r="80" spans="2:15" x14ac:dyDescent="0.25">
      <c r="B80" s="102" t="s">
        <v>15</v>
      </c>
      <c r="C80" s="103"/>
      <c r="D80" s="103"/>
      <c r="E80" s="103"/>
      <c r="F80" s="16">
        <f t="shared" ref="F80:H82" si="1">F48+F54+F61+F66+F72+F77</f>
        <v>4336765</v>
      </c>
      <c r="G80" s="16">
        <f t="shared" si="1"/>
        <v>3349158</v>
      </c>
      <c r="H80" s="45">
        <f t="shared" si="1"/>
        <v>2070158</v>
      </c>
      <c r="I80" s="72" t="s">
        <v>14</v>
      </c>
      <c r="J80" s="72" t="s">
        <v>14</v>
      </c>
      <c r="K80" s="72" t="s">
        <v>14</v>
      </c>
      <c r="L80" s="72" t="s">
        <v>14</v>
      </c>
      <c r="M80" s="87" t="s">
        <v>14</v>
      </c>
      <c r="N80" s="88"/>
      <c r="O80" s="68" t="s">
        <v>14</v>
      </c>
    </row>
    <row r="81" spans="2:15" x14ac:dyDescent="0.25">
      <c r="B81" s="92" t="s">
        <v>16</v>
      </c>
      <c r="C81" s="93"/>
      <c r="D81" s="93"/>
      <c r="E81" s="93"/>
      <c r="F81" s="18">
        <f t="shared" si="1"/>
        <v>2192650</v>
      </c>
      <c r="G81" s="18">
        <f t="shared" si="1"/>
        <v>1772000</v>
      </c>
      <c r="H81" s="46">
        <f t="shared" si="1"/>
        <v>1238000</v>
      </c>
      <c r="I81" s="72" t="s">
        <v>14</v>
      </c>
      <c r="J81" s="72" t="s">
        <v>14</v>
      </c>
      <c r="K81" s="72" t="s">
        <v>14</v>
      </c>
      <c r="L81" s="72" t="s">
        <v>14</v>
      </c>
      <c r="M81" s="87" t="s">
        <v>14</v>
      </c>
      <c r="N81" s="88"/>
      <c r="O81" s="68" t="s">
        <v>14</v>
      </c>
    </row>
    <row r="82" spans="2:15" x14ac:dyDescent="0.25">
      <c r="B82" s="94" t="s">
        <v>590</v>
      </c>
      <c r="C82" s="95"/>
      <c r="D82" s="95"/>
      <c r="E82" s="95"/>
      <c r="F82" s="20">
        <f t="shared" si="1"/>
        <v>6529415</v>
      </c>
      <c r="G82" s="20">
        <f t="shared" si="1"/>
        <v>5121158</v>
      </c>
      <c r="H82" s="47">
        <f t="shared" si="1"/>
        <v>3308158</v>
      </c>
      <c r="I82" s="72" t="s">
        <v>14</v>
      </c>
      <c r="J82" s="72" t="s">
        <v>14</v>
      </c>
      <c r="K82" s="72" t="s">
        <v>14</v>
      </c>
      <c r="L82" s="72" t="s">
        <v>14</v>
      </c>
      <c r="M82" s="87" t="s">
        <v>14</v>
      </c>
      <c r="N82" s="88"/>
      <c r="O82" s="68" t="s">
        <v>14</v>
      </c>
    </row>
    <row r="83" spans="2:15" ht="18.600000000000001" customHeight="1" x14ac:dyDescent="0.25">
      <c r="B83" s="117" t="s">
        <v>486</v>
      </c>
      <c r="C83" s="113"/>
      <c r="D83" s="113"/>
      <c r="E83" s="113"/>
      <c r="F83" s="113"/>
      <c r="G83" s="113"/>
      <c r="H83" s="105"/>
      <c r="I83" s="113"/>
      <c r="J83" s="113"/>
      <c r="K83" s="113"/>
      <c r="L83" s="113"/>
      <c r="M83" s="113"/>
      <c r="N83" s="113"/>
      <c r="O83" s="115"/>
    </row>
    <row r="84" spans="2:15" ht="17.100000000000001" customHeight="1" x14ac:dyDescent="0.25">
      <c r="B84" s="112" t="s">
        <v>487</v>
      </c>
      <c r="C84" s="113"/>
      <c r="D84" s="113"/>
      <c r="E84" s="113"/>
      <c r="F84" s="113"/>
      <c r="G84" s="113"/>
      <c r="H84" s="116"/>
      <c r="I84" s="113"/>
      <c r="J84" s="113"/>
      <c r="K84" s="113"/>
      <c r="L84" s="113"/>
      <c r="M84" s="113"/>
      <c r="N84" s="113"/>
      <c r="O84" s="115"/>
    </row>
    <row r="85" spans="2:15" x14ac:dyDescent="0.25">
      <c r="B85" s="104" t="s">
        <v>63</v>
      </c>
      <c r="C85" s="105"/>
      <c r="D85" s="106" t="s">
        <v>62</v>
      </c>
      <c r="E85" s="107"/>
      <c r="F85" s="2">
        <v>1408000</v>
      </c>
      <c r="G85" s="23">
        <v>1112000</v>
      </c>
      <c r="H85" s="57">
        <v>552000</v>
      </c>
      <c r="I85" s="69">
        <v>76</v>
      </c>
      <c r="J85" s="70">
        <v>100</v>
      </c>
      <c r="K85" s="67">
        <v>8</v>
      </c>
      <c r="L85" s="67">
        <v>8</v>
      </c>
      <c r="M85" s="108">
        <v>0</v>
      </c>
      <c r="N85" s="109"/>
      <c r="O85" s="67">
        <v>0</v>
      </c>
    </row>
    <row r="86" spans="2:15" x14ac:dyDescent="0.25">
      <c r="B86" s="104" t="s">
        <v>64</v>
      </c>
      <c r="C86" s="105"/>
      <c r="D86" s="106" t="s">
        <v>65</v>
      </c>
      <c r="E86" s="107"/>
      <c r="F86" s="5">
        <v>445000</v>
      </c>
      <c r="G86" s="22">
        <v>400000</v>
      </c>
      <c r="H86" s="58">
        <v>255000</v>
      </c>
      <c r="I86" s="69">
        <v>53</v>
      </c>
      <c r="J86" s="70">
        <v>70</v>
      </c>
      <c r="K86" s="67">
        <v>8</v>
      </c>
      <c r="L86" s="67">
        <v>8</v>
      </c>
      <c r="M86" s="108">
        <v>0</v>
      </c>
      <c r="N86" s="109"/>
      <c r="O86" s="67">
        <v>0</v>
      </c>
    </row>
    <row r="87" spans="2:15" x14ac:dyDescent="0.25">
      <c r="B87" s="110" t="s">
        <v>15</v>
      </c>
      <c r="C87" s="111"/>
      <c r="D87" s="111"/>
      <c r="E87" s="111"/>
      <c r="F87" s="4">
        <f>SUM(F86)</f>
        <v>445000</v>
      </c>
      <c r="G87" s="4">
        <f>SUM(G86)</f>
        <v>400000</v>
      </c>
      <c r="H87" s="33">
        <f>SUM(H86)</f>
        <v>255000</v>
      </c>
      <c r="I87" s="72" t="s">
        <v>14</v>
      </c>
      <c r="J87" s="71" t="s">
        <v>14</v>
      </c>
      <c r="K87" s="72" t="s">
        <v>14</v>
      </c>
      <c r="L87" s="72" t="s">
        <v>14</v>
      </c>
      <c r="M87" s="87" t="s">
        <v>14</v>
      </c>
      <c r="N87" s="88"/>
      <c r="O87" s="68" t="s">
        <v>14</v>
      </c>
    </row>
    <row r="88" spans="2:15" x14ac:dyDescent="0.25">
      <c r="B88" s="98" t="s">
        <v>16</v>
      </c>
      <c r="C88" s="99"/>
      <c r="D88" s="99"/>
      <c r="E88" s="99"/>
      <c r="F88" s="3">
        <f>F85</f>
        <v>1408000</v>
      </c>
      <c r="G88" s="3">
        <f>G85</f>
        <v>1112000</v>
      </c>
      <c r="H88" s="34">
        <f>H85</f>
        <v>552000</v>
      </c>
      <c r="I88" s="72" t="s">
        <v>14</v>
      </c>
      <c r="J88" s="72" t="s">
        <v>14</v>
      </c>
      <c r="K88" s="72" t="s">
        <v>14</v>
      </c>
      <c r="L88" s="72" t="s">
        <v>14</v>
      </c>
      <c r="M88" s="87" t="s">
        <v>14</v>
      </c>
      <c r="N88" s="88"/>
      <c r="O88" s="68" t="s">
        <v>14</v>
      </c>
    </row>
    <row r="89" spans="2:15" x14ac:dyDescent="0.25">
      <c r="B89" s="100" t="s">
        <v>66</v>
      </c>
      <c r="C89" s="101"/>
      <c r="D89" s="101"/>
      <c r="E89" s="101"/>
      <c r="F89" s="6">
        <f>SUM(F87:F88)</f>
        <v>1853000</v>
      </c>
      <c r="G89" s="6">
        <f>SUM(G87:G88)</f>
        <v>1512000</v>
      </c>
      <c r="H89" s="37">
        <f>SUM(H87:H88)</f>
        <v>807000</v>
      </c>
      <c r="I89" s="72" t="s">
        <v>14</v>
      </c>
      <c r="J89" s="72" t="s">
        <v>14</v>
      </c>
      <c r="K89" s="72" t="s">
        <v>14</v>
      </c>
      <c r="L89" s="72" t="s">
        <v>14</v>
      </c>
      <c r="M89" s="87" t="s">
        <v>14</v>
      </c>
      <c r="N89" s="88"/>
      <c r="O89" s="68" t="s">
        <v>14</v>
      </c>
    </row>
    <row r="90" spans="2:15" ht="17.100000000000001" customHeight="1" x14ac:dyDescent="0.25">
      <c r="B90" s="112" t="s">
        <v>488</v>
      </c>
      <c r="C90" s="113"/>
      <c r="D90" s="113"/>
      <c r="E90" s="113"/>
      <c r="F90" s="113"/>
      <c r="G90" s="113"/>
      <c r="H90" s="105"/>
      <c r="I90" s="113"/>
      <c r="J90" s="113"/>
      <c r="K90" s="113"/>
      <c r="L90" s="113"/>
      <c r="M90" s="113"/>
      <c r="N90" s="113"/>
      <c r="O90" s="115"/>
    </row>
    <row r="91" spans="2:15" x14ac:dyDescent="0.25">
      <c r="B91" s="104" t="s">
        <v>67</v>
      </c>
      <c r="C91" s="105"/>
      <c r="D91" s="106" t="s">
        <v>68</v>
      </c>
      <c r="E91" s="107"/>
      <c r="F91" s="2">
        <v>705710</v>
      </c>
      <c r="G91" s="2">
        <v>438000</v>
      </c>
      <c r="H91" s="38">
        <v>438000</v>
      </c>
      <c r="I91" s="69">
        <v>86</v>
      </c>
      <c r="J91" s="70">
        <v>120</v>
      </c>
      <c r="K91" s="67">
        <v>8</v>
      </c>
      <c r="L91" s="67">
        <v>8</v>
      </c>
      <c r="M91" s="108">
        <v>0</v>
      </c>
      <c r="N91" s="109"/>
      <c r="O91" s="67">
        <v>0</v>
      </c>
    </row>
    <row r="92" spans="2:15" x14ac:dyDescent="0.25">
      <c r="B92" s="104" t="s">
        <v>69</v>
      </c>
      <c r="C92" s="105"/>
      <c r="D92" s="106" t="s">
        <v>70</v>
      </c>
      <c r="E92" s="107"/>
      <c r="F92" s="2">
        <v>410420</v>
      </c>
      <c r="G92" s="2">
        <v>255000</v>
      </c>
      <c r="H92" s="38">
        <v>129600</v>
      </c>
      <c r="I92" s="73">
        <v>86</v>
      </c>
      <c r="J92" s="70">
        <v>110</v>
      </c>
      <c r="K92" s="67">
        <v>8</v>
      </c>
      <c r="L92" s="67">
        <v>8</v>
      </c>
      <c r="M92" s="108">
        <v>0</v>
      </c>
      <c r="N92" s="109"/>
      <c r="O92" s="67">
        <v>0</v>
      </c>
    </row>
    <row r="93" spans="2:15" x14ac:dyDescent="0.25">
      <c r="B93" s="104" t="s">
        <v>71</v>
      </c>
      <c r="C93" s="105"/>
      <c r="D93" s="106" t="s">
        <v>72</v>
      </c>
      <c r="E93" s="107"/>
      <c r="F93" s="5">
        <v>255000</v>
      </c>
      <c r="G93" s="24">
        <v>205000</v>
      </c>
      <c r="H93" s="36">
        <v>205000</v>
      </c>
      <c r="I93" s="69">
        <v>76</v>
      </c>
      <c r="J93" s="70">
        <v>110</v>
      </c>
      <c r="K93" s="67">
        <v>8</v>
      </c>
      <c r="L93" s="67">
        <v>8</v>
      </c>
      <c r="M93" s="108">
        <v>0</v>
      </c>
      <c r="N93" s="109"/>
      <c r="O93" s="67">
        <v>0</v>
      </c>
    </row>
    <row r="94" spans="2:15" x14ac:dyDescent="0.25">
      <c r="B94" s="110" t="s">
        <v>15</v>
      </c>
      <c r="C94" s="111"/>
      <c r="D94" s="111"/>
      <c r="E94" s="111"/>
      <c r="F94" s="13">
        <f>SUM(F93)</f>
        <v>255000</v>
      </c>
      <c r="G94" s="13">
        <f>SUM(G93)</f>
        <v>205000</v>
      </c>
      <c r="H94" s="33">
        <f>SUM(H93)</f>
        <v>205000</v>
      </c>
      <c r="I94" s="72" t="s">
        <v>14</v>
      </c>
      <c r="J94" s="71" t="s">
        <v>14</v>
      </c>
      <c r="K94" s="72" t="s">
        <v>14</v>
      </c>
      <c r="L94" s="72" t="s">
        <v>14</v>
      </c>
      <c r="M94" s="87" t="s">
        <v>14</v>
      </c>
      <c r="N94" s="88"/>
      <c r="O94" s="68" t="s">
        <v>14</v>
      </c>
    </row>
    <row r="95" spans="2:15" x14ac:dyDescent="0.25">
      <c r="B95" s="98" t="s">
        <v>16</v>
      </c>
      <c r="C95" s="99"/>
      <c r="D95" s="99"/>
      <c r="E95" s="99"/>
      <c r="F95" s="14">
        <f>F91+F92</f>
        <v>1116130</v>
      </c>
      <c r="G95" s="14">
        <f>G91+G92</f>
        <v>693000</v>
      </c>
      <c r="H95" s="34">
        <f>H91+H92</f>
        <v>567600</v>
      </c>
      <c r="I95" s="72" t="s">
        <v>14</v>
      </c>
      <c r="J95" s="72" t="s">
        <v>14</v>
      </c>
      <c r="K95" s="72" t="s">
        <v>14</v>
      </c>
      <c r="L95" s="72" t="s">
        <v>14</v>
      </c>
      <c r="M95" s="87" t="s">
        <v>14</v>
      </c>
      <c r="N95" s="88"/>
      <c r="O95" s="68" t="s">
        <v>14</v>
      </c>
    </row>
    <row r="96" spans="2:15" x14ac:dyDescent="0.25">
      <c r="B96" s="100" t="s">
        <v>73</v>
      </c>
      <c r="C96" s="101"/>
      <c r="D96" s="101"/>
      <c r="E96" s="101"/>
      <c r="F96" s="15">
        <f>SUM(F94:F95)</f>
        <v>1371130</v>
      </c>
      <c r="G96" s="15">
        <f>SUM(G94:G95)</f>
        <v>898000</v>
      </c>
      <c r="H96" s="37">
        <f>SUM(H94:H95)</f>
        <v>772600</v>
      </c>
      <c r="I96" s="72" t="s">
        <v>14</v>
      </c>
      <c r="J96" s="72" t="s">
        <v>14</v>
      </c>
      <c r="K96" s="72" t="s">
        <v>14</v>
      </c>
      <c r="L96" s="72" t="s">
        <v>14</v>
      </c>
      <c r="M96" s="87" t="s">
        <v>14</v>
      </c>
      <c r="N96" s="88"/>
      <c r="O96" s="68" t="s">
        <v>14</v>
      </c>
    </row>
    <row r="97" spans="2:15" ht="17.100000000000001" customHeight="1" x14ac:dyDescent="0.25">
      <c r="B97" s="112" t="s">
        <v>489</v>
      </c>
      <c r="C97" s="113"/>
      <c r="D97" s="113"/>
      <c r="E97" s="113"/>
      <c r="F97" s="113"/>
      <c r="G97" s="105"/>
      <c r="H97" s="114"/>
      <c r="I97" s="113"/>
      <c r="J97" s="113"/>
      <c r="K97" s="113"/>
      <c r="L97" s="113"/>
      <c r="M97" s="113"/>
      <c r="N97" s="113"/>
      <c r="O97" s="115"/>
    </row>
    <row r="98" spans="2:15" x14ac:dyDescent="0.25">
      <c r="B98" s="104" t="s">
        <v>74</v>
      </c>
      <c r="C98" s="105"/>
      <c r="D98" s="106" t="s">
        <v>75</v>
      </c>
      <c r="E98" s="107"/>
      <c r="F98" s="2">
        <v>662000</v>
      </c>
      <c r="G98" s="23">
        <v>480000</v>
      </c>
      <c r="H98" s="44">
        <v>480000</v>
      </c>
      <c r="I98" s="69">
        <v>71</v>
      </c>
      <c r="J98" s="70">
        <v>85</v>
      </c>
      <c r="K98" s="67">
        <v>8</v>
      </c>
      <c r="L98" s="67">
        <v>8</v>
      </c>
      <c r="M98" s="108">
        <v>0</v>
      </c>
      <c r="N98" s="109"/>
      <c r="O98" s="67">
        <v>0</v>
      </c>
    </row>
    <row r="99" spans="2:15" x14ac:dyDescent="0.25">
      <c r="B99" s="104" t="s">
        <v>76</v>
      </c>
      <c r="C99" s="105"/>
      <c r="D99" s="106" t="s">
        <v>77</v>
      </c>
      <c r="E99" s="107"/>
      <c r="F99" s="2">
        <v>160000</v>
      </c>
      <c r="G99" s="23">
        <v>118000</v>
      </c>
      <c r="H99" s="44">
        <v>118000</v>
      </c>
      <c r="I99" s="69">
        <v>67</v>
      </c>
      <c r="J99" s="70">
        <v>80</v>
      </c>
      <c r="K99" s="67">
        <v>8</v>
      </c>
      <c r="L99" s="67">
        <v>8</v>
      </c>
      <c r="M99" s="108">
        <v>0</v>
      </c>
      <c r="N99" s="109"/>
      <c r="O99" s="67">
        <v>0</v>
      </c>
    </row>
    <row r="100" spans="2:15" x14ac:dyDescent="0.25">
      <c r="B100" s="110" t="s">
        <v>15</v>
      </c>
      <c r="C100" s="111"/>
      <c r="D100" s="111"/>
      <c r="E100" s="111"/>
      <c r="F100" s="4">
        <v>0</v>
      </c>
      <c r="G100" s="4">
        <v>0</v>
      </c>
      <c r="H100" s="33">
        <v>0</v>
      </c>
      <c r="I100" s="72" t="s">
        <v>14</v>
      </c>
      <c r="J100" s="71" t="s">
        <v>14</v>
      </c>
      <c r="K100" s="72" t="s">
        <v>14</v>
      </c>
      <c r="L100" s="72" t="s">
        <v>14</v>
      </c>
      <c r="M100" s="87" t="s">
        <v>14</v>
      </c>
      <c r="N100" s="88"/>
      <c r="O100" s="68" t="s">
        <v>14</v>
      </c>
    </row>
    <row r="101" spans="2:15" x14ac:dyDescent="0.25">
      <c r="B101" s="98" t="s">
        <v>16</v>
      </c>
      <c r="C101" s="99"/>
      <c r="D101" s="99"/>
      <c r="E101" s="99"/>
      <c r="F101" s="3">
        <f>F98+F99</f>
        <v>822000</v>
      </c>
      <c r="G101" s="3">
        <f>G98+G99</f>
        <v>598000</v>
      </c>
      <c r="H101" s="34">
        <f>H98+H99</f>
        <v>598000</v>
      </c>
      <c r="I101" s="72" t="s">
        <v>14</v>
      </c>
      <c r="J101" s="72" t="s">
        <v>14</v>
      </c>
      <c r="K101" s="72" t="s">
        <v>14</v>
      </c>
      <c r="L101" s="72" t="s">
        <v>14</v>
      </c>
      <c r="M101" s="87" t="s">
        <v>14</v>
      </c>
      <c r="N101" s="88"/>
      <c r="O101" s="68" t="s">
        <v>14</v>
      </c>
    </row>
    <row r="102" spans="2:15" x14ac:dyDescent="0.25">
      <c r="B102" s="100" t="s">
        <v>78</v>
      </c>
      <c r="C102" s="101"/>
      <c r="D102" s="101"/>
      <c r="E102" s="101"/>
      <c r="F102" s="25">
        <f>SUM(F100:F101)</f>
        <v>822000</v>
      </c>
      <c r="G102" s="25">
        <f>SUM(G100:G101)</f>
        <v>598000</v>
      </c>
      <c r="H102" s="48">
        <f>SUM(H100:H101)</f>
        <v>598000</v>
      </c>
      <c r="I102" s="72" t="s">
        <v>14</v>
      </c>
      <c r="J102" s="72" t="s">
        <v>14</v>
      </c>
      <c r="K102" s="72" t="s">
        <v>14</v>
      </c>
      <c r="L102" s="72" t="s">
        <v>14</v>
      </c>
      <c r="M102" s="87" t="s">
        <v>14</v>
      </c>
      <c r="N102" s="88"/>
      <c r="O102" s="68" t="s">
        <v>14</v>
      </c>
    </row>
    <row r="103" spans="2:15" x14ac:dyDescent="0.25">
      <c r="B103" s="102" t="s">
        <v>15</v>
      </c>
      <c r="C103" s="103"/>
      <c r="D103" s="103"/>
      <c r="E103" s="103"/>
      <c r="F103" s="17">
        <f t="shared" ref="F103:H105" si="2">F87+F94+F100</f>
        <v>700000</v>
      </c>
      <c r="G103" s="17">
        <f t="shared" si="2"/>
        <v>605000</v>
      </c>
      <c r="H103" s="39">
        <f t="shared" si="2"/>
        <v>460000</v>
      </c>
      <c r="I103" s="72" t="s">
        <v>14</v>
      </c>
      <c r="J103" s="72" t="s">
        <v>14</v>
      </c>
      <c r="K103" s="72" t="s">
        <v>14</v>
      </c>
      <c r="L103" s="72" t="s">
        <v>14</v>
      </c>
      <c r="M103" s="87" t="s">
        <v>14</v>
      </c>
      <c r="N103" s="88"/>
      <c r="O103" s="68" t="s">
        <v>14</v>
      </c>
    </row>
    <row r="104" spans="2:15" x14ac:dyDescent="0.25">
      <c r="B104" s="92" t="s">
        <v>16</v>
      </c>
      <c r="C104" s="93"/>
      <c r="D104" s="93"/>
      <c r="E104" s="93"/>
      <c r="F104" s="19">
        <f t="shared" si="2"/>
        <v>3346130</v>
      </c>
      <c r="G104" s="19">
        <f t="shared" si="2"/>
        <v>2403000</v>
      </c>
      <c r="H104" s="40">
        <f t="shared" si="2"/>
        <v>1717600</v>
      </c>
      <c r="I104" s="72" t="s">
        <v>14</v>
      </c>
      <c r="J104" s="72" t="s">
        <v>14</v>
      </c>
      <c r="K104" s="72" t="s">
        <v>14</v>
      </c>
      <c r="L104" s="72" t="s">
        <v>14</v>
      </c>
      <c r="M104" s="87" t="s">
        <v>14</v>
      </c>
      <c r="N104" s="88"/>
      <c r="O104" s="68" t="s">
        <v>14</v>
      </c>
    </row>
    <row r="105" spans="2:15" x14ac:dyDescent="0.25">
      <c r="B105" s="94" t="s">
        <v>589</v>
      </c>
      <c r="C105" s="95"/>
      <c r="D105" s="95"/>
      <c r="E105" s="95"/>
      <c r="F105" s="21">
        <f t="shared" si="2"/>
        <v>4046130</v>
      </c>
      <c r="G105" s="21">
        <f t="shared" si="2"/>
        <v>3008000</v>
      </c>
      <c r="H105" s="41">
        <f t="shared" si="2"/>
        <v>2177600</v>
      </c>
      <c r="I105" s="72" t="s">
        <v>14</v>
      </c>
      <c r="J105" s="72" t="s">
        <v>14</v>
      </c>
      <c r="K105" s="72" t="s">
        <v>14</v>
      </c>
      <c r="L105" s="72" t="s">
        <v>14</v>
      </c>
      <c r="M105" s="87" t="s">
        <v>14</v>
      </c>
      <c r="N105" s="88"/>
      <c r="O105" s="68" t="s">
        <v>14</v>
      </c>
    </row>
    <row r="106" spans="2:15" ht="18.600000000000001" customHeight="1" x14ac:dyDescent="0.25">
      <c r="B106" s="117" t="s">
        <v>490</v>
      </c>
      <c r="C106" s="113"/>
      <c r="D106" s="113"/>
      <c r="E106" s="113"/>
      <c r="F106" s="113"/>
      <c r="G106" s="105"/>
      <c r="H106" s="105"/>
      <c r="I106" s="113"/>
      <c r="J106" s="113"/>
      <c r="K106" s="113"/>
      <c r="L106" s="113"/>
      <c r="M106" s="113"/>
      <c r="N106" s="113"/>
      <c r="O106" s="115"/>
    </row>
    <row r="107" spans="2:15" ht="17.100000000000001" customHeight="1" x14ac:dyDescent="0.25">
      <c r="B107" s="112" t="s">
        <v>491</v>
      </c>
      <c r="C107" s="113"/>
      <c r="D107" s="113"/>
      <c r="E107" s="113"/>
      <c r="F107" s="113"/>
      <c r="G107" s="113"/>
      <c r="H107" s="116"/>
      <c r="I107" s="113"/>
      <c r="J107" s="113"/>
      <c r="K107" s="113"/>
      <c r="L107" s="113"/>
      <c r="M107" s="113"/>
      <c r="N107" s="113"/>
      <c r="O107" s="115"/>
    </row>
    <row r="108" spans="2:15" x14ac:dyDescent="0.25">
      <c r="B108" s="104" t="s">
        <v>79</v>
      </c>
      <c r="C108" s="105"/>
      <c r="D108" s="106" t="s">
        <v>80</v>
      </c>
      <c r="E108" s="107"/>
      <c r="F108" s="2">
        <v>668160</v>
      </c>
      <c r="G108" s="23">
        <v>528000</v>
      </c>
      <c r="H108" s="57">
        <v>528000</v>
      </c>
      <c r="I108" s="69">
        <v>74.3</v>
      </c>
      <c r="J108" s="70">
        <v>85</v>
      </c>
      <c r="K108" s="67">
        <v>8</v>
      </c>
      <c r="L108" s="67">
        <v>8</v>
      </c>
      <c r="M108" s="108">
        <v>0</v>
      </c>
      <c r="N108" s="109"/>
      <c r="O108" s="67">
        <v>0</v>
      </c>
    </row>
    <row r="109" spans="2:15" x14ac:dyDescent="0.25">
      <c r="B109" s="104" t="s">
        <v>81</v>
      </c>
      <c r="C109" s="105"/>
      <c r="D109" s="106" t="s">
        <v>82</v>
      </c>
      <c r="E109" s="107"/>
      <c r="F109" s="5">
        <v>480000</v>
      </c>
      <c r="G109" s="22">
        <v>400000</v>
      </c>
      <c r="H109" s="43">
        <v>400000</v>
      </c>
      <c r="I109" s="69">
        <v>74.3</v>
      </c>
      <c r="J109" s="70">
        <v>80</v>
      </c>
      <c r="K109" s="67">
        <v>8</v>
      </c>
      <c r="L109" s="67">
        <v>8</v>
      </c>
      <c r="M109" s="108">
        <v>0</v>
      </c>
      <c r="N109" s="109"/>
      <c r="O109" s="67">
        <v>0</v>
      </c>
    </row>
    <row r="110" spans="2:15" x14ac:dyDescent="0.25">
      <c r="B110" s="110" t="s">
        <v>15</v>
      </c>
      <c r="C110" s="111"/>
      <c r="D110" s="111"/>
      <c r="E110" s="111"/>
      <c r="F110" s="4">
        <f>SUM(F109)</f>
        <v>480000</v>
      </c>
      <c r="G110" s="4">
        <f>SUM(G109)</f>
        <v>400000</v>
      </c>
      <c r="H110" s="33">
        <f>SUM(H109)</f>
        <v>400000</v>
      </c>
      <c r="I110" s="72" t="s">
        <v>14</v>
      </c>
      <c r="J110" s="71" t="s">
        <v>14</v>
      </c>
      <c r="K110" s="72" t="s">
        <v>14</v>
      </c>
      <c r="L110" s="72" t="s">
        <v>14</v>
      </c>
      <c r="M110" s="87" t="s">
        <v>14</v>
      </c>
      <c r="N110" s="88"/>
      <c r="O110" s="68" t="s">
        <v>14</v>
      </c>
    </row>
    <row r="111" spans="2:15" x14ac:dyDescent="0.25">
      <c r="B111" s="98" t="s">
        <v>16</v>
      </c>
      <c r="C111" s="99"/>
      <c r="D111" s="99"/>
      <c r="E111" s="99"/>
      <c r="F111" s="3">
        <f>F108</f>
        <v>668160</v>
      </c>
      <c r="G111" s="3">
        <f>G108</f>
        <v>528000</v>
      </c>
      <c r="H111" s="34">
        <f>H108</f>
        <v>528000</v>
      </c>
      <c r="I111" s="72" t="s">
        <v>14</v>
      </c>
      <c r="J111" s="72" t="s">
        <v>14</v>
      </c>
      <c r="K111" s="72" t="s">
        <v>14</v>
      </c>
      <c r="L111" s="72" t="s">
        <v>14</v>
      </c>
      <c r="M111" s="87" t="s">
        <v>14</v>
      </c>
      <c r="N111" s="88"/>
      <c r="O111" s="68" t="s">
        <v>14</v>
      </c>
    </row>
    <row r="112" spans="2:15" x14ac:dyDescent="0.25">
      <c r="B112" s="100" t="s">
        <v>83</v>
      </c>
      <c r="C112" s="101"/>
      <c r="D112" s="101"/>
      <c r="E112" s="101"/>
      <c r="F112" s="6">
        <f>SUM(F110:F111)</f>
        <v>1148160</v>
      </c>
      <c r="G112" s="6">
        <f>SUM(G110:G111)</f>
        <v>928000</v>
      </c>
      <c r="H112" s="37">
        <f>SUM(H110:H111)</f>
        <v>928000</v>
      </c>
      <c r="I112" s="72" t="s">
        <v>14</v>
      </c>
      <c r="J112" s="72" t="s">
        <v>14</v>
      </c>
      <c r="K112" s="72" t="s">
        <v>14</v>
      </c>
      <c r="L112" s="72" t="s">
        <v>14</v>
      </c>
      <c r="M112" s="87" t="s">
        <v>14</v>
      </c>
      <c r="N112" s="88"/>
      <c r="O112" s="68" t="s">
        <v>14</v>
      </c>
    </row>
    <row r="113" spans="2:15" x14ac:dyDescent="0.25">
      <c r="B113" s="102" t="s">
        <v>15</v>
      </c>
      <c r="C113" s="103"/>
      <c r="D113" s="103"/>
      <c r="E113" s="103"/>
      <c r="F113" s="16">
        <f t="shared" ref="F113:H115" si="3">F110</f>
        <v>480000</v>
      </c>
      <c r="G113" s="16">
        <f t="shared" si="3"/>
        <v>400000</v>
      </c>
      <c r="H113" s="39">
        <f t="shared" si="3"/>
        <v>400000</v>
      </c>
      <c r="I113" s="72" t="s">
        <v>14</v>
      </c>
      <c r="J113" s="72" t="s">
        <v>14</v>
      </c>
      <c r="K113" s="72" t="s">
        <v>14</v>
      </c>
      <c r="L113" s="72" t="s">
        <v>14</v>
      </c>
      <c r="M113" s="87" t="s">
        <v>14</v>
      </c>
      <c r="N113" s="88"/>
      <c r="O113" s="68" t="s">
        <v>14</v>
      </c>
    </row>
    <row r="114" spans="2:15" x14ac:dyDescent="0.25">
      <c r="B114" s="92" t="s">
        <v>16</v>
      </c>
      <c r="C114" s="93"/>
      <c r="D114" s="93"/>
      <c r="E114" s="93"/>
      <c r="F114" s="18">
        <f t="shared" si="3"/>
        <v>668160</v>
      </c>
      <c r="G114" s="18">
        <f t="shared" si="3"/>
        <v>528000</v>
      </c>
      <c r="H114" s="40">
        <f t="shared" si="3"/>
        <v>528000</v>
      </c>
      <c r="I114" s="72" t="s">
        <v>14</v>
      </c>
      <c r="J114" s="72" t="s">
        <v>14</v>
      </c>
      <c r="K114" s="72" t="s">
        <v>14</v>
      </c>
      <c r="L114" s="72" t="s">
        <v>14</v>
      </c>
      <c r="M114" s="87" t="s">
        <v>14</v>
      </c>
      <c r="N114" s="88"/>
      <c r="O114" s="68" t="s">
        <v>14</v>
      </c>
    </row>
    <row r="115" spans="2:15" x14ac:dyDescent="0.25">
      <c r="B115" s="94" t="s">
        <v>588</v>
      </c>
      <c r="C115" s="95"/>
      <c r="D115" s="95"/>
      <c r="E115" s="95"/>
      <c r="F115" s="20">
        <f t="shared" si="3"/>
        <v>1148160</v>
      </c>
      <c r="G115" s="20">
        <f t="shared" si="3"/>
        <v>928000</v>
      </c>
      <c r="H115" s="41">
        <f t="shared" si="3"/>
        <v>928000</v>
      </c>
      <c r="I115" s="72" t="s">
        <v>14</v>
      </c>
      <c r="J115" s="72" t="s">
        <v>14</v>
      </c>
      <c r="K115" s="72" t="s">
        <v>14</v>
      </c>
      <c r="L115" s="72" t="s">
        <v>14</v>
      </c>
      <c r="M115" s="87" t="s">
        <v>14</v>
      </c>
      <c r="N115" s="88"/>
      <c r="O115" s="68" t="s">
        <v>14</v>
      </c>
    </row>
    <row r="116" spans="2:15" ht="18.600000000000001" customHeight="1" x14ac:dyDescent="0.25">
      <c r="B116" s="117" t="s">
        <v>492</v>
      </c>
      <c r="C116" s="113"/>
      <c r="D116" s="113"/>
      <c r="E116" s="113"/>
      <c r="F116" s="113"/>
      <c r="G116" s="113"/>
      <c r="H116" s="105"/>
      <c r="I116" s="113"/>
      <c r="J116" s="113"/>
      <c r="K116" s="113"/>
      <c r="L116" s="113"/>
      <c r="M116" s="113"/>
      <c r="N116" s="113"/>
      <c r="O116" s="115"/>
    </row>
    <row r="117" spans="2:15" ht="17.100000000000001" customHeight="1" x14ac:dyDescent="0.25">
      <c r="B117" s="112" t="s">
        <v>493</v>
      </c>
      <c r="C117" s="113"/>
      <c r="D117" s="113"/>
      <c r="E117" s="113"/>
      <c r="F117" s="113"/>
      <c r="G117" s="113"/>
      <c r="H117" s="113"/>
      <c r="I117" s="113"/>
      <c r="J117" s="113"/>
      <c r="K117" s="113"/>
      <c r="L117" s="113"/>
      <c r="M117" s="113"/>
      <c r="N117" s="113"/>
      <c r="O117" s="115"/>
    </row>
    <row r="118" spans="2:15" x14ac:dyDescent="0.25">
      <c r="B118" s="104" t="s">
        <v>84</v>
      </c>
      <c r="C118" s="105"/>
      <c r="D118" s="106" t="s">
        <v>85</v>
      </c>
      <c r="E118" s="107"/>
      <c r="F118" s="2">
        <v>1316000</v>
      </c>
      <c r="G118" s="26">
        <v>1080000</v>
      </c>
      <c r="H118" s="64">
        <v>552000</v>
      </c>
      <c r="I118" s="69">
        <v>76</v>
      </c>
      <c r="J118" s="70">
        <v>110</v>
      </c>
      <c r="K118" s="67">
        <v>8</v>
      </c>
      <c r="L118" s="67">
        <v>8</v>
      </c>
      <c r="M118" s="108">
        <v>0</v>
      </c>
      <c r="N118" s="109"/>
      <c r="O118" s="67">
        <v>0</v>
      </c>
    </row>
    <row r="119" spans="2:15" x14ac:dyDescent="0.25">
      <c r="B119" s="110" t="s">
        <v>15</v>
      </c>
      <c r="C119" s="111"/>
      <c r="D119" s="111"/>
      <c r="E119" s="111"/>
      <c r="F119" s="13">
        <v>0</v>
      </c>
      <c r="G119" s="13">
        <v>0</v>
      </c>
      <c r="H119" s="33">
        <v>0</v>
      </c>
      <c r="I119" s="72" t="s">
        <v>14</v>
      </c>
      <c r="J119" s="71" t="s">
        <v>14</v>
      </c>
      <c r="K119" s="72" t="s">
        <v>14</v>
      </c>
      <c r="L119" s="72" t="s">
        <v>14</v>
      </c>
      <c r="M119" s="87" t="s">
        <v>14</v>
      </c>
      <c r="N119" s="88"/>
      <c r="O119" s="68" t="s">
        <v>14</v>
      </c>
    </row>
    <row r="120" spans="2:15" x14ac:dyDescent="0.25">
      <c r="B120" s="98" t="s">
        <v>16</v>
      </c>
      <c r="C120" s="99"/>
      <c r="D120" s="99"/>
      <c r="E120" s="99"/>
      <c r="F120" s="14">
        <f>F118</f>
        <v>1316000</v>
      </c>
      <c r="G120" s="14">
        <f>G118</f>
        <v>1080000</v>
      </c>
      <c r="H120" s="34">
        <f>H118</f>
        <v>552000</v>
      </c>
      <c r="I120" s="72" t="s">
        <v>14</v>
      </c>
      <c r="J120" s="72" t="s">
        <v>14</v>
      </c>
      <c r="K120" s="72" t="s">
        <v>14</v>
      </c>
      <c r="L120" s="72" t="s">
        <v>14</v>
      </c>
      <c r="M120" s="87" t="s">
        <v>14</v>
      </c>
      <c r="N120" s="88"/>
      <c r="O120" s="68" t="s">
        <v>14</v>
      </c>
    </row>
    <row r="121" spans="2:15" x14ac:dyDescent="0.25">
      <c r="B121" s="100" t="s">
        <v>86</v>
      </c>
      <c r="C121" s="101"/>
      <c r="D121" s="101"/>
      <c r="E121" s="101"/>
      <c r="F121" s="15">
        <f>SUM(F119:F120)</f>
        <v>1316000</v>
      </c>
      <c r="G121" s="15">
        <f>SUM(G119:G120)</f>
        <v>1080000</v>
      </c>
      <c r="H121" s="37">
        <f>SUM(H119:H120)</f>
        <v>552000</v>
      </c>
      <c r="I121" s="72" t="s">
        <v>14</v>
      </c>
      <c r="J121" s="72" t="s">
        <v>14</v>
      </c>
      <c r="K121" s="72" t="s">
        <v>14</v>
      </c>
      <c r="L121" s="72" t="s">
        <v>14</v>
      </c>
      <c r="M121" s="87" t="s">
        <v>14</v>
      </c>
      <c r="N121" s="88"/>
      <c r="O121" s="68" t="s">
        <v>14</v>
      </c>
    </row>
    <row r="122" spans="2:15" ht="17.100000000000001" customHeight="1" x14ac:dyDescent="0.25">
      <c r="B122" s="112" t="s">
        <v>494</v>
      </c>
      <c r="C122" s="113"/>
      <c r="D122" s="113"/>
      <c r="E122" s="113"/>
      <c r="F122" s="113"/>
      <c r="G122" s="105"/>
      <c r="H122" s="114"/>
      <c r="I122" s="113"/>
      <c r="J122" s="113"/>
      <c r="K122" s="113"/>
      <c r="L122" s="113"/>
      <c r="M122" s="113"/>
      <c r="N122" s="113"/>
      <c r="O122" s="115"/>
    </row>
    <row r="123" spans="2:15" x14ac:dyDescent="0.25">
      <c r="B123" s="104" t="s">
        <v>87</v>
      </c>
      <c r="C123" s="105"/>
      <c r="D123" s="106" t="s">
        <v>88</v>
      </c>
      <c r="E123" s="107"/>
      <c r="F123" s="2">
        <v>427000</v>
      </c>
      <c r="G123" s="23">
        <v>313000</v>
      </c>
      <c r="H123" s="44">
        <v>313000</v>
      </c>
      <c r="I123" s="69">
        <v>78.5</v>
      </c>
      <c r="J123" s="70">
        <v>105</v>
      </c>
      <c r="K123" s="67">
        <v>8</v>
      </c>
      <c r="L123" s="67">
        <v>8</v>
      </c>
      <c r="M123" s="108">
        <v>0</v>
      </c>
      <c r="N123" s="109"/>
      <c r="O123" s="67">
        <v>0</v>
      </c>
    </row>
    <row r="124" spans="2:15" x14ac:dyDescent="0.25">
      <c r="B124" s="110" t="s">
        <v>15</v>
      </c>
      <c r="C124" s="111"/>
      <c r="D124" s="111"/>
      <c r="E124" s="111"/>
      <c r="F124" s="4">
        <v>0</v>
      </c>
      <c r="G124" s="4">
        <v>0</v>
      </c>
      <c r="H124" s="33">
        <v>0</v>
      </c>
      <c r="I124" s="72" t="s">
        <v>14</v>
      </c>
      <c r="J124" s="71" t="s">
        <v>14</v>
      </c>
      <c r="K124" s="72" t="s">
        <v>14</v>
      </c>
      <c r="L124" s="72" t="s">
        <v>14</v>
      </c>
      <c r="M124" s="87" t="s">
        <v>14</v>
      </c>
      <c r="N124" s="88"/>
      <c r="O124" s="68" t="s">
        <v>14</v>
      </c>
    </row>
    <row r="125" spans="2:15" x14ac:dyDescent="0.25">
      <c r="B125" s="98" t="s">
        <v>16</v>
      </c>
      <c r="C125" s="99"/>
      <c r="D125" s="99"/>
      <c r="E125" s="99"/>
      <c r="F125" s="3">
        <f>F123</f>
        <v>427000</v>
      </c>
      <c r="G125" s="3">
        <f>G123</f>
        <v>313000</v>
      </c>
      <c r="H125" s="34">
        <f>H123</f>
        <v>313000</v>
      </c>
      <c r="I125" s="72" t="s">
        <v>14</v>
      </c>
      <c r="J125" s="72" t="s">
        <v>14</v>
      </c>
      <c r="K125" s="72" t="s">
        <v>14</v>
      </c>
      <c r="L125" s="72" t="s">
        <v>14</v>
      </c>
      <c r="M125" s="87" t="s">
        <v>14</v>
      </c>
      <c r="N125" s="88"/>
      <c r="O125" s="68" t="s">
        <v>14</v>
      </c>
    </row>
    <row r="126" spans="2:15" x14ac:dyDescent="0.25">
      <c r="B126" s="100" t="s">
        <v>89</v>
      </c>
      <c r="C126" s="101"/>
      <c r="D126" s="101"/>
      <c r="E126" s="101"/>
      <c r="F126" s="6">
        <f>SUM(F124:F125)</f>
        <v>427000</v>
      </c>
      <c r="G126" s="6">
        <f>SUM(G124:G125)</f>
        <v>313000</v>
      </c>
      <c r="H126" s="37">
        <f>SUM(H124:H125)</f>
        <v>313000</v>
      </c>
      <c r="I126" s="72" t="s">
        <v>14</v>
      </c>
      <c r="J126" s="72" t="s">
        <v>14</v>
      </c>
      <c r="K126" s="72" t="s">
        <v>14</v>
      </c>
      <c r="L126" s="72" t="s">
        <v>14</v>
      </c>
      <c r="M126" s="87" t="s">
        <v>14</v>
      </c>
      <c r="N126" s="88"/>
      <c r="O126" s="68" t="s">
        <v>14</v>
      </c>
    </row>
    <row r="127" spans="2:15" ht="17.100000000000001" customHeight="1" x14ac:dyDescent="0.25">
      <c r="B127" s="112" t="s">
        <v>495</v>
      </c>
      <c r="C127" s="113"/>
      <c r="D127" s="113"/>
      <c r="E127" s="113"/>
      <c r="F127" s="113"/>
      <c r="G127" s="113"/>
      <c r="H127" s="114"/>
      <c r="I127" s="113"/>
      <c r="J127" s="113"/>
      <c r="K127" s="113"/>
      <c r="L127" s="113"/>
      <c r="M127" s="113"/>
      <c r="N127" s="113"/>
      <c r="O127" s="115"/>
    </row>
    <row r="128" spans="2:15" x14ac:dyDescent="0.25">
      <c r="B128" s="104" t="s">
        <v>90</v>
      </c>
      <c r="C128" s="105"/>
      <c r="D128" s="106" t="s">
        <v>91</v>
      </c>
      <c r="E128" s="107"/>
      <c r="F128" s="2">
        <v>342000</v>
      </c>
      <c r="G128" s="23">
        <v>307800</v>
      </c>
      <c r="H128" s="57">
        <v>307800</v>
      </c>
      <c r="I128" s="69">
        <v>66</v>
      </c>
      <c r="J128" s="70">
        <v>75</v>
      </c>
      <c r="K128" s="67">
        <v>8</v>
      </c>
      <c r="L128" s="67">
        <v>8</v>
      </c>
      <c r="M128" s="108">
        <v>0</v>
      </c>
      <c r="N128" s="109"/>
      <c r="O128" s="67">
        <v>0</v>
      </c>
    </row>
    <row r="129" spans="2:15" x14ac:dyDescent="0.25">
      <c r="B129" s="104" t="s">
        <v>92</v>
      </c>
      <c r="C129" s="105"/>
      <c r="D129" s="106" t="s">
        <v>93</v>
      </c>
      <c r="E129" s="107"/>
      <c r="F129" s="5">
        <v>2301925</v>
      </c>
      <c r="G129" s="22">
        <v>300000</v>
      </c>
      <c r="H129" s="43">
        <v>300000</v>
      </c>
      <c r="I129" s="69">
        <v>71</v>
      </c>
      <c r="J129" s="70">
        <v>90</v>
      </c>
      <c r="K129" s="67">
        <v>8</v>
      </c>
      <c r="L129" s="67">
        <v>8</v>
      </c>
      <c r="M129" s="108">
        <v>0</v>
      </c>
      <c r="N129" s="109"/>
      <c r="O129" s="67">
        <v>0</v>
      </c>
    </row>
    <row r="130" spans="2:15" x14ac:dyDescent="0.25">
      <c r="B130" s="104" t="s">
        <v>94</v>
      </c>
      <c r="C130" s="105"/>
      <c r="D130" s="106" t="s">
        <v>95</v>
      </c>
      <c r="E130" s="107"/>
      <c r="F130" s="5">
        <v>581581</v>
      </c>
      <c r="G130" s="22">
        <v>350000</v>
      </c>
      <c r="H130" s="43">
        <v>350000</v>
      </c>
      <c r="I130" s="69">
        <v>71</v>
      </c>
      <c r="J130" s="70">
        <v>85</v>
      </c>
      <c r="K130" s="67">
        <v>8</v>
      </c>
      <c r="L130" s="67">
        <v>8</v>
      </c>
      <c r="M130" s="108">
        <v>0</v>
      </c>
      <c r="N130" s="109"/>
      <c r="O130" s="67">
        <v>0</v>
      </c>
    </row>
    <row r="131" spans="2:15" x14ac:dyDescent="0.25">
      <c r="B131" s="110" t="s">
        <v>15</v>
      </c>
      <c r="C131" s="111"/>
      <c r="D131" s="111"/>
      <c r="E131" s="111"/>
      <c r="F131" s="4">
        <f>SUM(F129:F130)</f>
        <v>2883506</v>
      </c>
      <c r="G131" s="4">
        <f>SUM(G129:G130)</f>
        <v>650000</v>
      </c>
      <c r="H131" s="33">
        <f>SUM(H129:H130)</f>
        <v>650000</v>
      </c>
      <c r="I131" s="72" t="s">
        <v>14</v>
      </c>
      <c r="J131" s="71" t="s">
        <v>14</v>
      </c>
      <c r="K131" s="72" t="s">
        <v>14</v>
      </c>
      <c r="L131" s="72" t="s">
        <v>14</v>
      </c>
      <c r="M131" s="87" t="s">
        <v>14</v>
      </c>
      <c r="N131" s="88"/>
      <c r="O131" s="68" t="s">
        <v>14</v>
      </c>
    </row>
    <row r="132" spans="2:15" x14ac:dyDescent="0.25">
      <c r="B132" s="98" t="s">
        <v>16</v>
      </c>
      <c r="C132" s="99"/>
      <c r="D132" s="99"/>
      <c r="E132" s="99"/>
      <c r="F132" s="3">
        <f>F128</f>
        <v>342000</v>
      </c>
      <c r="G132" s="3">
        <f>G128</f>
        <v>307800</v>
      </c>
      <c r="H132" s="34">
        <f>H128</f>
        <v>307800</v>
      </c>
      <c r="I132" s="72" t="s">
        <v>14</v>
      </c>
      <c r="J132" s="72" t="s">
        <v>14</v>
      </c>
      <c r="K132" s="72" t="s">
        <v>14</v>
      </c>
      <c r="L132" s="72" t="s">
        <v>14</v>
      </c>
      <c r="M132" s="87" t="s">
        <v>14</v>
      </c>
      <c r="N132" s="88"/>
      <c r="O132" s="68" t="s">
        <v>14</v>
      </c>
    </row>
    <row r="133" spans="2:15" x14ac:dyDescent="0.25">
      <c r="B133" s="100" t="s">
        <v>96</v>
      </c>
      <c r="C133" s="101"/>
      <c r="D133" s="101"/>
      <c r="E133" s="101"/>
      <c r="F133" s="6">
        <f>SUM(F131:F132)</f>
        <v>3225506</v>
      </c>
      <c r="G133" s="6">
        <f>SUM(G131:G132)</f>
        <v>957800</v>
      </c>
      <c r="H133" s="37">
        <f>SUM(H131:H132)</f>
        <v>957800</v>
      </c>
      <c r="I133" s="72" t="s">
        <v>14</v>
      </c>
      <c r="J133" s="72" t="s">
        <v>14</v>
      </c>
      <c r="K133" s="72" t="s">
        <v>14</v>
      </c>
      <c r="L133" s="72" t="s">
        <v>14</v>
      </c>
      <c r="M133" s="87" t="s">
        <v>14</v>
      </c>
      <c r="N133" s="88"/>
      <c r="O133" s="68" t="s">
        <v>14</v>
      </c>
    </row>
    <row r="134" spans="2:15" ht="17.100000000000001" customHeight="1" x14ac:dyDescent="0.25">
      <c r="B134" s="112" t="s">
        <v>496</v>
      </c>
      <c r="C134" s="113"/>
      <c r="D134" s="113"/>
      <c r="E134" s="113"/>
      <c r="F134" s="113"/>
      <c r="G134" s="113"/>
      <c r="H134" s="105"/>
      <c r="I134" s="113"/>
      <c r="J134" s="113"/>
      <c r="K134" s="113"/>
      <c r="L134" s="113"/>
      <c r="M134" s="113"/>
      <c r="N134" s="113"/>
      <c r="O134" s="115"/>
    </row>
    <row r="135" spans="2:15" x14ac:dyDescent="0.25">
      <c r="B135" s="104" t="s">
        <v>97</v>
      </c>
      <c r="C135" s="105"/>
      <c r="D135" s="106" t="s">
        <v>98</v>
      </c>
      <c r="E135" s="107"/>
      <c r="F135" s="2">
        <v>1095000</v>
      </c>
      <c r="G135" s="2">
        <v>876000</v>
      </c>
      <c r="H135" s="63">
        <v>612000</v>
      </c>
      <c r="I135" s="69">
        <v>81</v>
      </c>
      <c r="J135" s="70">
        <v>105</v>
      </c>
      <c r="K135" s="67">
        <v>8</v>
      </c>
      <c r="L135" s="67">
        <v>8</v>
      </c>
      <c r="M135" s="108">
        <v>0</v>
      </c>
      <c r="N135" s="109"/>
      <c r="O135" s="67">
        <v>0</v>
      </c>
    </row>
    <row r="136" spans="2:15" x14ac:dyDescent="0.25">
      <c r="B136" s="104" t="s">
        <v>99</v>
      </c>
      <c r="C136" s="105"/>
      <c r="D136" s="106" t="s">
        <v>100</v>
      </c>
      <c r="E136" s="107"/>
      <c r="F136" s="5">
        <v>787710</v>
      </c>
      <c r="G136" s="24">
        <v>543510</v>
      </c>
      <c r="H136" s="36">
        <v>543510</v>
      </c>
      <c r="I136" s="69">
        <v>81</v>
      </c>
      <c r="J136" s="70">
        <v>100</v>
      </c>
      <c r="K136" s="67">
        <v>8</v>
      </c>
      <c r="L136" s="67">
        <v>8</v>
      </c>
      <c r="M136" s="108">
        <v>0</v>
      </c>
      <c r="N136" s="109"/>
      <c r="O136" s="67">
        <v>0</v>
      </c>
    </row>
    <row r="137" spans="2:15" x14ac:dyDescent="0.25">
      <c r="B137" s="110" t="s">
        <v>15</v>
      </c>
      <c r="C137" s="111"/>
      <c r="D137" s="111"/>
      <c r="E137" s="111"/>
      <c r="F137" s="13">
        <f>SUM(F136)</f>
        <v>787710</v>
      </c>
      <c r="G137" s="13">
        <f>SUM(G136)</f>
        <v>543510</v>
      </c>
      <c r="H137" s="33">
        <f>SUM(H136)</f>
        <v>543510</v>
      </c>
      <c r="I137" s="72" t="s">
        <v>14</v>
      </c>
      <c r="J137" s="71" t="s">
        <v>14</v>
      </c>
      <c r="K137" s="72" t="s">
        <v>14</v>
      </c>
      <c r="L137" s="72" t="s">
        <v>14</v>
      </c>
      <c r="M137" s="87" t="s">
        <v>14</v>
      </c>
      <c r="N137" s="88"/>
      <c r="O137" s="68" t="s">
        <v>14</v>
      </c>
    </row>
    <row r="138" spans="2:15" x14ac:dyDescent="0.25">
      <c r="B138" s="98" t="s">
        <v>16</v>
      </c>
      <c r="C138" s="99"/>
      <c r="D138" s="99"/>
      <c r="E138" s="99"/>
      <c r="F138" s="14">
        <f>F135</f>
        <v>1095000</v>
      </c>
      <c r="G138" s="14">
        <f>G135</f>
        <v>876000</v>
      </c>
      <c r="H138" s="34">
        <f>H135</f>
        <v>612000</v>
      </c>
      <c r="I138" s="72" t="s">
        <v>14</v>
      </c>
      <c r="J138" s="72" t="s">
        <v>14</v>
      </c>
      <c r="K138" s="72" t="s">
        <v>14</v>
      </c>
      <c r="L138" s="72" t="s">
        <v>14</v>
      </c>
      <c r="M138" s="87" t="s">
        <v>14</v>
      </c>
      <c r="N138" s="88"/>
      <c r="O138" s="68" t="s">
        <v>14</v>
      </c>
    </row>
    <row r="139" spans="2:15" x14ac:dyDescent="0.25">
      <c r="B139" s="100" t="s">
        <v>101</v>
      </c>
      <c r="C139" s="101"/>
      <c r="D139" s="101"/>
      <c r="E139" s="101"/>
      <c r="F139" s="15">
        <f>SUM(F137:F138)</f>
        <v>1882710</v>
      </c>
      <c r="G139" s="15">
        <f>SUM(G137:G138)</f>
        <v>1419510</v>
      </c>
      <c r="H139" s="37">
        <f>SUM(H137:H138)</f>
        <v>1155510</v>
      </c>
      <c r="I139" s="72" t="s">
        <v>14</v>
      </c>
      <c r="J139" s="72" t="s">
        <v>14</v>
      </c>
      <c r="K139" s="72" t="s">
        <v>14</v>
      </c>
      <c r="L139" s="72" t="s">
        <v>14</v>
      </c>
      <c r="M139" s="87" t="s">
        <v>14</v>
      </c>
      <c r="N139" s="88"/>
      <c r="O139" s="68" t="s">
        <v>14</v>
      </c>
    </row>
    <row r="140" spans="2:15" ht="17.100000000000001" customHeight="1" x14ac:dyDescent="0.25">
      <c r="B140" s="112" t="s">
        <v>497</v>
      </c>
      <c r="C140" s="113"/>
      <c r="D140" s="113"/>
      <c r="E140" s="113"/>
      <c r="F140" s="113"/>
      <c r="G140" s="105"/>
      <c r="H140" s="105"/>
      <c r="I140" s="113"/>
      <c r="J140" s="113"/>
      <c r="K140" s="113"/>
      <c r="L140" s="113"/>
      <c r="M140" s="113"/>
      <c r="N140" s="113"/>
      <c r="O140" s="115"/>
    </row>
    <row r="141" spans="2:15" x14ac:dyDescent="0.25">
      <c r="B141" s="104" t="s">
        <v>102</v>
      </c>
      <c r="C141" s="105"/>
      <c r="D141" s="106" t="s">
        <v>103</v>
      </c>
      <c r="E141" s="107"/>
      <c r="F141" s="2">
        <v>829800</v>
      </c>
      <c r="G141" s="26">
        <v>601800</v>
      </c>
      <c r="H141" s="64">
        <v>601800</v>
      </c>
      <c r="I141" s="69">
        <v>81</v>
      </c>
      <c r="J141" s="70">
        <v>100</v>
      </c>
      <c r="K141" s="67">
        <v>8</v>
      </c>
      <c r="L141" s="67">
        <v>8</v>
      </c>
      <c r="M141" s="108">
        <v>0</v>
      </c>
      <c r="N141" s="109"/>
      <c r="O141" s="67">
        <v>0</v>
      </c>
    </row>
    <row r="142" spans="2:15" x14ac:dyDescent="0.25">
      <c r="B142" s="110" t="s">
        <v>15</v>
      </c>
      <c r="C142" s="111"/>
      <c r="D142" s="111"/>
      <c r="E142" s="111"/>
      <c r="F142" s="13">
        <v>0</v>
      </c>
      <c r="G142" s="13">
        <v>0</v>
      </c>
      <c r="H142" s="13">
        <v>0</v>
      </c>
      <c r="I142" s="72" t="s">
        <v>14</v>
      </c>
      <c r="J142" s="71" t="s">
        <v>14</v>
      </c>
      <c r="K142" s="72" t="s">
        <v>14</v>
      </c>
      <c r="L142" s="72" t="s">
        <v>14</v>
      </c>
      <c r="M142" s="87" t="s">
        <v>14</v>
      </c>
      <c r="N142" s="88"/>
      <c r="O142" s="68" t="s">
        <v>14</v>
      </c>
    </row>
    <row r="143" spans="2:15" x14ac:dyDescent="0.25">
      <c r="B143" s="98" t="s">
        <v>16</v>
      </c>
      <c r="C143" s="99"/>
      <c r="D143" s="99"/>
      <c r="E143" s="99"/>
      <c r="F143" s="14">
        <f>F141</f>
        <v>829800</v>
      </c>
      <c r="G143" s="14">
        <f t="shared" ref="G143:H143" si="4">G141</f>
        <v>601800</v>
      </c>
      <c r="H143" s="14">
        <f t="shared" si="4"/>
        <v>601800</v>
      </c>
      <c r="I143" s="72" t="s">
        <v>14</v>
      </c>
      <c r="J143" s="72" t="s">
        <v>14</v>
      </c>
      <c r="K143" s="72" t="s">
        <v>14</v>
      </c>
      <c r="L143" s="72" t="s">
        <v>14</v>
      </c>
      <c r="M143" s="87" t="s">
        <v>14</v>
      </c>
      <c r="N143" s="88"/>
      <c r="O143" s="68" t="s">
        <v>14</v>
      </c>
    </row>
    <row r="144" spans="2:15" x14ac:dyDescent="0.25">
      <c r="B144" s="100" t="s">
        <v>104</v>
      </c>
      <c r="C144" s="101"/>
      <c r="D144" s="101"/>
      <c r="E144" s="101"/>
      <c r="F144" s="15">
        <f>SUM(F142:F143)</f>
        <v>829800</v>
      </c>
      <c r="G144" s="15">
        <f t="shared" ref="G144:H144" si="5">SUM(G142:G143)</f>
        <v>601800</v>
      </c>
      <c r="H144" s="15">
        <f t="shared" si="5"/>
        <v>601800</v>
      </c>
      <c r="I144" s="72" t="s">
        <v>14</v>
      </c>
      <c r="J144" s="72" t="s">
        <v>14</v>
      </c>
      <c r="K144" s="72" t="s">
        <v>14</v>
      </c>
      <c r="L144" s="72" t="s">
        <v>14</v>
      </c>
      <c r="M144" s="87" t="s">
        <v>14</v>
      </c>
      <c r="N144" s="88"/>
      <c r="O144" s="68" t="s">
        <v>14</v>
      </c>
    </row>
    <row r="145" spans="2:15" ht="17.100000000000001" customHeight="1" x14ac:dyDescent="0.25">
      <c r="B145" s="112" t="s">
        <v>498</v>
      </c>
      <c r="C145" s="113"/>
      <c r="D145" s="113"/>
      <c r="E145" s="113"/>
      <c r="F145" s="113"/>
      <c r="G145" s="105"/>
      <c r="H145" s="105"/>
      <c r="I145" s="113"/>
      <c r="J145" s="113"/>
      <c r="K145" s="113"/>
      <c r="L145" s="113"/>
      <c r="M145" s="113"/>
      <c r="N145" s="113"/>
      <c r="O145" s="115"/>
    </row>
    <row r="146" spans="2:15" x14ac:dyDescent="0.25">
      <c r="B146" s="104" t="s">
        <v>105</v>
      </c>
      <c r="C146" s="105"/>
      <c r="D146" s="106" t="s">
        <v>106</v>
      </c>
      <c r="E146" s="107"/>
      <c r="F146" s="2">
        <v>1743000</v>
      </c>
      <c r="G146" s="2">
        <v>1146000</v>
      </c>
      <c r="H146" s="63">
        <v>1146000</v>
      </c>
      <c r="I146" s="69">
        <v>76</v>
      </c>
      <c r="J146" s="70">
        <v>100</v>
      </c>
      <c r="K146" s="67">
        <v>8</v>
      </c>
      <c r="L146" s="67">
        <v>8</v>
      </c>
      <c r="M146" s="108">
        <v>0</v>
      </c>
      <c r="N146" s="109"/>
      <c r="O146" s="67">
        <v>0</v>
      </c>
    </row>
    <row r="147" spans="2:15" x14ac:dyDescent="0.25">
      <c r="B147" s="104" t="s">
        <v>107</v>
      </c>
      <c r="C147" s="105"/>
      <c r="D147" s="106" t="s">
        <v>108</v>
      </c>
      <c r="E147" s="107"/>
      <c r="F147" s="5">
        <v>584551</v>
      </c>
      <c r="G147" s="24">
        <v>350000</v>
      </c>
      <c r="H147" s="36">
        <v>350000</v>
      </c>
      <c r="I147" s="69">
        <v>83.5</v>
      </c>
      <c r="J147" s="70">
        <v>110</v>
      </c>
      <c r="K147" s="67">
        <v>8</v>
      </c>
      <c r="L147" s="67">
        <v>8</v>
      </c>
      <c r="M147" s="108">
        <v>0</v>
      </c>
      <c r="N147" s="109"/>
      <c r="O147" s="67">
        <v>0</v>
      </c>
    </row>
    <row r="148" spans="2:15" x14ac:dyDescent="0.25">
      <c r="B148" s="110" t="s">
        <v>15</v>
      </c>
      <c r="C148" s="111"/>
      <c r="D148" s="111"/>
      <c r="E148" s="111"/>
      <c r="F148" s="13">
        <f>SUM(F147)</f>
        <v>584551</v>
      </c>
      <c r="G148" s="13">
        <f>SUM(G147)</f>
        <v>350000</v>
      </c>
      <c r="H148" s="33">
        <f>SUM(H147)</f>
        <v>350000</v>
      </c>
      <c r="I148" s="72" t="s">
        <v>14</v>
      </c>
      <c r="J148" s="71" t="s">
        <v>14</v>
      </c>
      <c r="K148" s="72" t="s">
        <v>14</v>
      </c>
      <c r="L148" s="72" t="s">
        <v>14</v>
      </c>
      <c r="M148" s="87" t="s">
        <v>14</v>
      </c>
      <c r="N148" s="88"/>
      <c r="O148" s="68" t="s">
        <v>14</v>
      </c>
    </row>
    <row r="149" spans="2:15" x14ac:dyDescent="0.25">
      <c r="B149" s="98" t="s">
        <v>16</v>
      </c>
      <c r="C149" s="99"/>
      <c r="D149" s="99"/>
      <c r="E149" s="99"/>
      <c r="F149" s="14">
        <f>F146</f>
        <v>1743000</v>
      </c>
      <c r="G149" s="14">
        <f>G146</f>
        <v>1146000</v>
      </c>
      <c r="H149" s="34">
        <f>H146</f>
        <v>1146000</v>
      </c>
      <c r="I149" s="72" t="s">
        <v>14</v>
      </c>
      <c r="J149" s="72" t="s">
        <v>14</v>
      </c>
      <c r="K149" s="72" t="s">
        <v>14</v>
      </c>
      <c r="L149" s="72" t="s">
        <v>14</v>
      </c>
      <c r="M149" s="87" t="s">
        <v>14</v>
      </c>
      <c r="N149" s="88"/>
      <c r="O149" s="68" t="s">
        <v>14</v>
      </c>
    </row>
    <row r="150" spans="2:15" x14ac:dyDescent="0.25">
      <c r="B150" s="100" t="s">
        <v>109</v>
      </c>
      <c r="C150" s="101"/>
      <c r="D150" s="101"/>
      <c r="E150" s="101"/>
      <c r="F150" s="15">
        <f>SUM(F148:F149)</f>
        <v>2327551</v>
      </c>
      <c r="G150" s="15">
        <f>SUM(G148:G149)</f>
        <v>1496000</v>
      </c>
      <c r="H150" s="37">
        <f>SUM(H148:H149)</f>
        <v>1496000</v>
      </c>
      <c r="I150" s="72" t="s">
        <v>14</v>
      </c>
      <c r="J150" s="72" t="s">
        <v>14</v>
      </c>
      <c r="K150" s="72" t="s">
        <v>14</v>
      </c>
      <c r="L150" s="72" t="s">
        <v>14</v>
      </c>
      <c r="M150" s="87" t="s">
        <v>14</v>
      </c>
      <c r="N150" s="88"/>
      <c r="O150" s="68" t="s">
        <v>14</v>
      </c>
    </row>
    <row r="151" spans="2:15" ht="17.100000000000001" customHeight="1" x14ac:dyDescent="0.25">
      <c r="B151" s="112" t="s">
        <v>499</v>
      </c>
      <c r="C151" s="113"/>
      <c r="D151" s="113"/>
      <c r="E151" s="113"/>
      <c r="F151" s="113"/>
      <c r="G151" s="105"/>
      <c r="H151" s="114"/>
      <c r="I151" s="113"/>
      <c r="J151" s="113"/>
      <c r="K151" s="113"/>
      <c r="L151" s="113"/>
      <c r="M151" s="113"/>
      <c r="N151" s="113"/>
      <c r="O151" s="115"/>
    </row>
    <row r="152" spans="2:15" x14ac:dyDescent="0.25">
      <c r="B152" s="104" t="s">
        <v>110</v>
      </c>
      <c r="C152" s="105"/>
      <c r="D152" s="106" t="s">
        <v>111</v>
      </c>
      <c r="E152" s="107"/>
      <c r="F152" s="5">
        <v>550000</v>
      </c>
      <c r="G152" s="22">
        <v>350000</v>
      </c>
      <c r="H152" s="58">
        <v>350000</v>
      </c>
      <c r="I152" s="69">
        <v>70</v>
      </c>
      <c r="J152" s="74">
        <v>70</v>
      </c>
      <c r="K152" s="67">
        <v>8</v>
      </c>
      <c r="L152" s="67">
        <v>8</v>
      </c>
      <c r="M152" s="108">
        <v>0</v>
      </c>
      <c r="N152" s="109"/>
      <c r="O152" s="67">
        <v>0</v>
      </c>
    </row>
    <row r="153" spans="2:15" x14ac:dyDescent="0.25">
      <c r="B153" s="110" t="s">
        <v>15</v>
      </c>
      <c r="C153" s="111"/>
      <c r="D153" s="111"/>
      <c r="E153" s="111"/>
      <c r="F153" s="4">
        <f>SUM(F152)</f>
        <v>550000</v>
      </c>
      <c r="G153" s="4">
        <f>SUM(G152)</f>
        <v>350000</v>
      </c>
      <c r="H153" s="33">
        <f>SUM(H152)</f>
        <v>350000</v>
      </c>
      <c r="I153" s="72" t="s">
        <v>14</v>
      </c>
      <c r="J153" s="71" t="s">
        <v>14</v>
      </c>
      <c r="K153" s="72" t="s">
        <v>14</v>
      </c>
      <c r="L153" s="72" t="s">
        <v>14</v>
      </c>
      <c r="M153" s="87" t="s">
        <v>14</v>
      </c>
      <c r="N153" s="88"/>
      <c r="O153" s="68" t="s">
        <v>14</v>
      </c>
    </row>
    <row r="154" spans="2:15" x14ac:dyDescent="0.25">
      <c r="B154" s="98" t="s">
        <v>16</v>
      </c>
      <c r="C154" s="99"/>
      <c r="D154" s="99"/>
      <c r="E154" s="99"/>
      <c r="F154" s="3">
        <v>0</v>
      </c>
      <c r="G154" s="3">
        <v>0</v>
      </c>
      <c r="H154" s="34">
        <v>0</v>
      </c>
      <c r="I154" s="72" t="s">
        <v>14</v>
      </c>
      <c r="J154" s="72" t="s">
        <v>14</v>
      </c>
      <c r="K154" s="72" t="s">
        <v>14</v>
      </c>
      <c r="L154" s="72" t="s">
        <v>14</v>
      </c>
      <c r="M154" s="87" t="s">
        <v>14</v>
      </c>
      <c r="N154" s="88"/>
      <c r="O154" s="68" t="s">
        <v>14</v>
      </c>
    </row>
    <row r="155" spans="2:15" x14ac:dyDescent="0.25">
      <c r="B155" s="100" t="s">
        <v>112</v>
      </c>
      <c r="C155" s="101"/>
      <c r="D155" s="101"/>
      <c r="E155" s="101"/>
      <c r="F155" s="6">
        <f>SUM(F153:F154)</f>
        <v>550000</v>
      </c>
      <c r="G155" s="6">
        <f>SUM(G153:G154)</f>
        <v>350000</v>
      </c>
      <c r="H155" s="37">
        <f>SUM(H153:H154)</f>
        <v>350000</v>
      </c>
      <c r="I155" s="72" t="s">
        <v>14</v>
      </c>
      <c r="J155" s="72" t="s">
        <v>14</v>
      </c>
      <c r="K155" s="72" t="s">
        <v>14</v>
      </c>
      <c r="L155" s="72" t="s">
        <v>14</v>
      </c>
      <c r="M155" s="87" t="s">
        <v>14</v>
      </c>
      <c r="N155" s="88"/>
      <c r="O155" s="68" t="s">
        <v>14</v>
      </c>
    </row>
    <row r="156" spans="2:15" ht="17.100000000000001" customHeight="1" x14ac:dyDescent="0.25">
      <c r="B156" s="112" t="s">
        <v>500</v>
      </c>
      <c r="C156" s="113"/>
      <c r="D156" s="113"/>
      <c r="E156" s="113"/>
      <c r="F156" s="113"/>
      <c r="G156" s="113"/>
      <c r="H156" s="114"/>
      <c r="I156" s="113"/>
      <c r="J156" s="113"/>
      <c r="K156" s="113"/>
      <c r="L156" s="113"/>
      <c r="M156" s="113"/>
      <c r="N156" s="113"/>
      <c r="O156" s="115"/>
    </row>
    <row r="157" spans="2:15" x14ac:dyDescent="0.25">
      <c r="B157" s="104" t="s">
        <v>113</v>
      </c>
      <c r="C157" s="105"/>
      <c r="D157" s="106" t="s">
        <v>114</v>
      </c>
      <c r="E157" s="107"/>
      <c r="F157" s="2">
        <v>907000</v>
      </c>
      <c r="G157" s="23">
        <v>594000</v>
      </c>
      <c r="H157" s="44">
        <v>594000</v>
      </c>
      <c r="I157" s="69">
        <v>81</v>
      </c>
      <c r="J157" s="70">
        <v>105</v>
      </c>
      <c r="K157" s="67">
        <v>8</v>
      </c>
      <c r="L157" s="67">
        <v>8</v>
      </c>
      <c r="M157" s="108">
        <v>0</v>
      </c>
      <c r="N157" s="109"/>
      <c r="O157" s="67">
        <v>0</v>
      </c>
    </row>
    <row r="158" spans="2:15" x14ac:dyDescent="0.25">
      <c r="B158" s="110" t="s">
        <v>15</v>
      </c>
      <c r="C158" s="111"/>
      <c r="D158" s="111"/>
      <c r="E158" s="111"/>
      <c r="F158" s="4">
        <v>0</v>
      </c>
      <c r="G158" s="4">
        <v>0</v>
      </c>
      <c r="H158" s="33">
        <v>0</v>
      </c>
      <c r="I158" s="72" t="s">
        <v>14</v>
      </c>
      <c r="J158" s="71" t="s">
        <v>14</v>
      </c>
      <c r="K158" s="72" t="s">
        <v>14</v>
      </c>
      <c r="L158" s="72" t="s">
        <v>14</v>
      </c>
      <c r="M158" s="87" t="s">
        <v>14</v>
      </c>
      <c r="N158" s="88"/>
      <c r="O158" s="68" t="s">
        <v>14</v>
      </c>
    </row>
    <row r="159" spans="2:15" x14ac:dyDescent="0.25">
      <c r="B159" s="98" t="s">
        <v>16</v>
      </c>
      <c r="C159" s="99"/>
      <c r="D159" s="99"/>
      <c r="E159" s="99"/>
      <c r="F159" s="3">
        <f>F157</f>
        <v>907000</v>
      </c>
      <c r="G159" s="3">
        <f>G157</f>
        <v>594000</v>
      </c>
      <c r="H159" s="34">
        <f>H157</f>
        <v>594000</v>
      </c>
      <c r="I159" s="72" t="s">
        <v>14</v>
      </c>
      <c r="J159" s="72" t="s">
        <v>14</v>
      </c>
      <c r="K159" s="72" t="s">
        <v>14</v>
      </c>
      <c r="L159" s="72" t="s">
        <v>14</v>
      </c>
      <c r="M159" s="87" t="s">
        <v>14</v>
      </c>
      <c r="N159" s="88"/>
      <c r="O159" s="68" t="s">
        <v>14</v>
      </c>
    </row>
    <row r="160" spans="2:15" x14ac:dyDescent="0.25">
      <c r="B160" s="100" t="s">
        <v>115</v>
      </c>
      <c r="C160" s="101"/>
      <c r="D160" s="101"/>
      <c r="E160" s="101"/>
      <c r="F160" s="6">
        <f>SUM(F158:F159)</f>
        <v>907000</v>
      </c>
      <c r="G160" s="6">
        <f>SUM(G158:G159)</f>
        <v>594000</v>
      </c>
      <c r="H160" s="37">
        <f>SUM(H158:H159)</f>
        <v>594000</v>
      </c>
      <c r="I160" s="72" t="s">
        <v>14</v>
      </c>
      <c r="J160" s="72" t="s">
        <v>14</v>
      </c>
      <c r="K160" s="72" t="s">
        <v>14</v>
      </c>
      <c r="L160" s="72" t="s">
        <v>14</v>
      </c>
      <c r="M160" s="87" t="s">
        <v>14</v>
      </c>
      <c r="N160" s="88"/>
      <c r="O160" s="68" t="s">
        <v>14</v>
      </c>
    </row>
    <row r="161" spans="2:15" ht="17.100000000000001" customHeight="1" x14ac:dyDescent="0.25">
      <c r="B161" s="112" t="s">
        <v>501</v>
      </c>
      <c r="C161" s="113"/>
      <c r="D161" s="113"/>
      <c r="E161" s="113"/>
      <c r="F161" s="113"/>
      <c r="G161" s="113"/>
      <c r="H161" s="114"/>
      <c r="I161" s="113"/>
      <c r="J161" s="113"/>
      <c r="K161" s="113"/>
      <c r="L161" s="113"/>
      <c r="M161" s="113"/>
      <c r="N161" s="113"/>
      <c r="O161" s="115"/>
    </row>
    <row r="162" spans="2:15" x14ac:dyDescent="0.25">
      <c r="B162" s="104" t="s">
        <v>116</v>
      </c>
      <c r="C162" s="105"/>
      <c r="D162" s="106" t="s">
        <v>117</v>
      </c>
      <c r="E162" s="107"/>
      <c r="F162" s="2">
        <v>1049768</v>
      </c>
      <c r="G162" s="23">
        <v>828000</v>
      </c>
      <c r="H162" s="57">
        <v>564000</v>
      </c>
      <c r="I162" s="69">
        <v>76</v>
      </c>
      <c r="J162" s="70">
        <v>105</v>
      </c>
      <c r="K162" s="67">
        <v>8</v>
      </c>
      <c r="L162" s="67">
        <v>8</v>
      </c>
      <c r="M162" s="108">
        <v>0</v>
      </c>
      <c r="N162" s="109"/>
      <c r="O162" s="67">
        <v>0</v>
      </c>
    </row>
    <row r="163" spans="2:15" x14ac:dyDescent="0.25">
      <c r="B163" s="104" t="s">
        <v>118</v>
      </c>
      <c r="C163" s="105"/>
      <c r="D163" s="106" t="s">
        <v>119</v>
      </c>
      <c r="E163" s="107"/>
      <c r="F163" s="2">
        <v>205000</v>
      </c>
      <c r="G163" s="23">
        <v>140000</v>
      </c>
      <c r="H163" s="44">
        <v>140000</v>
      </c>
      <c r="I163" s="69">
        <v>76</v>
      </c>
      <c r="J163" s="70">
        <v>100</v>
      </c>
      <c r="K163" s="67">
        <v>8</v>
      </c>
      <c r="L163" s="67">
        <v>8</v>
      </c>
      <c r="M163" s="108">
        <v>0</v>
      </c>
      <c r="N163" s="109"/>
      <c r="O163" s="67">
        <v>0</v>
      </c>
    </row>
    <row r="164" spans="2:15" x14ac:dyDescent="0.25">
      <c r="B164" s="110" t="s">
        <v>15</v>
      </c>
      <c r="C164" s="111"/>
      <c r="D164" s="111"/>
      <c r="E164" s="111"/>
      <c r="F164" s="4">
        <v>0</v>
      </c>
      <c r="G164" s="4">
        <v>0</v>
      </c>
      <c r="H164" s="33">
        <v>0</v>
      </c>
      <c r="I164" s="72" t="s">
        <v>14</v>
      </c>
      <c r="J164" s="71" t="s">
        <v>14</v>
      </c>
      <c r="K164" s="72" t="s">
        <v>14</v>
      </c>
      <c r="L164" s="72" t="s">
        <v>14</v>
      </c>
      <c r="M164" s="87" t="s">
        <v>14</v>
      </c>
      <c r="N164" s="88"/>
      <c r="O164" s="68" t="s">
        <v>14</v>
      </c>
    </row>
    <row r="165" spans="2:15" x14ac:dyDescent="0.25">
      <c r="B165" s="98" t="s">
        <v>16</v>
      </c>
      <c r="C165" s="99"/>
      <c r="D165" s="99"/>
      <c r="E165" s="99"/>
      <c r="F165" s="3">
        <f>F162+F163</f>
        <v>1254768</v>
      </c>
      <c r="G165" s="3">
        <f t="shared" ref="G165:H165" si="6">G162+G163</f>
        <v>968000</v>
      </c>
      <c r="H165" s="34">
        <f t="shared" si="6"/>
        <v>704000</v>
      </c>
      <c r="I165" s="72" t="s">
        <v>14</v>
      </c>
      <c r="J165" s="72" t="s">
        <v>14</v>
      </c>
      <c r="K165" s="72" t="s">
        <v>14</v>
      </c>
      <c r="L165" s="72" t="s">
        <v>14</v>
      </c>
      <c r="M165" s="87" t="s">
        <v>14</v>
      </c>
      <c r="N165" s="88"/>
      <c r="O165" s="68" t="s">
        <v>14</v>
      </c>
    </row>
    <row r="166" spans="2:15" x14ac:dyDescent="0.25">
      <c r="B166" s="100" t="s">
        <v>120</v>
      </c>
      <c r="C166" s="101"/>
      <c r="D166" s="101"/>
      <c r="E166" s="101"/>
      <c r="F166" s="6">
        <f>SUM(F164:F165)</f>
        <v>1254768</v>
      </c>
      <c r="G166" s="6">
        <f t="shared" ref="G166:H166" si="7">SUM(G164:G165)</f>
        <v>968000</v>
      </c>
      <c r="H166" s="37">
        <f t="shared" si="7"/>
        <v>704000</v>
      </c>
      <c r="I166" s="72" t="s">
        <v>14</v>
      </c>
      <c r="J166" s="72" t="s">
        <v>14</v>
      </c>
      <c r="K166" s="72" t="s">
        <v>14</v>
      </c>
      <c r="L166" s="72" t="s">
        <v>14</v>
      </c>
      <c r="M166" s="87" t="s">
        <v>14</v>
      </c>
      <c r="N166" s="88"/>
      <c r="O166" s="68" t="s">
        <v>14</v>
      </c>
    </row>
    <row r="167" spans="2:15" ht="17.100000000000001" customHeight="1" x14ac:dyDescent="0.25">
      <c r="B167" s="112" t="s">
        <v>502</v>
      </c>
      <c r="C167" s="113"/>
      <c r="D167" s="113"/>
      <c r="E167" s="113"/>
      <c r="F167" s="113"/>
      <c r="G167" s="113"/>
      <c r="H167" s="114"/>
      <c r="I167" s="113"/>
      <c r="J167" s="113"/>
      <c r="K167" s="113"/>
      <c r="L167" s="113"/>
      <c r="M167" s="113"/>
      <c r="N167" s="113"/>
      <c r="O167" s="115"/>
    </row>
    <row r="168" spans="2:15" x14ac:dyDescent="0.25">
      <c r="B168" s="104" t="s">
        <v>121</v>
      </c>
      <c r="C168" s="105"/>
      <c r="D168" s="106" t="s">
        <v>122</v>
      </c>
      <c r="E168" s="107"/>
      <c r="F168" s="5">
        <v>350000</v>
      </c>
      <c r="G168" s="22">
        <v>294000</v>
      </c>
      <c r="H168" s="58">
        <v>294000</v>
      </c>
      <c r="I168" s="69">
        <v>69</v>
      </c>
      <c r="J168" s="75">
        <v>70</v>
      </c>
      <c r="K168" s="67">
        <v>8</v>
      </c>
      <c r="L168" s="67">
        <v>8</v>
      </c>
      <c r="M168" s="108">
        <v>0</v>
      </c>
      <c r="N168" s="109"/>
      <c r="O168" s="67">
        <v>0</v>
      </c>
    </row>
    <row r="169" spans="2:15" x14ac:dyDescent="0.25">
      <c r="B169" s="110" t="s">
        <v>15</v>
      </c>
      <c r="C169" s="111"/>
      <c r="D169" s="111"/>
      <c r="E169" s="111"/>
      <c r="F169" s="4">
        <v>350000</v>
      </c>
      <c r="G169" s="4">
        <f>SUM(G168)</f>
        <v>294000</v>
      </c>
      <c r="H169" s="33">
        <f>SUM(H168)</f>
        <v>294000</v>
      </c>
      <c r="I169" s="72" t="s">
        <v>14</v>
      </c>
      <c r="J169" s="71" t="s">
        <v>14</v>
      </c>
      <c r="K169" s="72" t="s">
        <v>14</v>
      </c>
      <c r="L169" s="72" t="s">
        <v>14</v>
      </c>
      <c r="M169" s="87" t="s">
        <v>14</v>
      </c>
      <c r="N169" s="88"/>
      <c r="O169" s="68" t="s">
        <v>14</v>
      </c>
    </row>
    <row r="170" spans="2:15" x14ac:dyDescent="0.25">
      <c r="B170" s="98" t="s">
        <v>16</v>
      </c>
      <c r="C170" s="99"/>
      <c r="D170" s="99"/>
      <c r="E170" s="99"/>
      <c r="F170" s="3">
        <v>0</v>
      </c>
      <c r="G170" s="3">
        <v>0</v>
      </c>
      <c r="H170" s="34">
        <v>0</v>
      </c>
      <c r="I170" s="72" t="s">
        <v>14</v>
      </c>
      <c r="J170" s="72" t="s">
        <v>14</v>
      </c>
      <c r="K170" s="72" t="s">
        <v>14</v>
      </c>
      <c r="L170" s="72" t="s">
        <v>14</v>
      </c>
      <c r="M170" s="87" t="s">
        <v>14</v>
      </c>
      <c r="N170" s="88"/>
      <c r="O170" s="68" t="s">
        <v>14</v>
      </c>
    </row>
    <row r="171" spans="2:15" x14ac:dyDescent="0.25">
      <c r="B171" s="100" t="s">
        <v>123</v>
      </c>
      <c r="C171" s="101"/>
      <c r="D171" s="101"/>
      <c r="E171" s="101"/>
      <c r="F171" s="6">
        <v>350000</v>
      </c>
      <c r="G171" s="6">
        <f>SUM(G169:G170)</f>
        <v>294000</v>
      </c>
      <c r="H171" s="37">
        <f>SUM(H169:H170)</f>
        <v>294000</v>
      </c>
      <c r="I171" s="72" t="s">
        <v>14</v>
      </c>
      <c r="J171" s="72" t="s">
        <v>14</v>
      </c>
      <c r="K171" s="72" t="s">
        <v>14</v>
      </c>
      <c r="L171" s="72" t="s">
        <v>14</v>
      </c>
      <c r="M171" s="87" t="s">
        <v>14</v>
      </c>
      <c r="N171" s="88"/>
      <c r="O171" s="68" t="s">
        <v>14</v>
      </c>
    </row>
    <row r="172" spans="2:15" ht="17.100000000000001" customHeight="1" x14ac:dyDescent="0.25">
      <c r="B172" s="112" t="s">
        <v>503</v>
      </c>
      <c r="C172" s="113"/>
      <c r="D172" s="113"/>
      <c r="E172" s="113"/>
      <c r="F172" s="113"/>
      <c r="G172" s="113"/>
      <c r="H172" s="114"/>
      <c r="I172" s="113"/>
      <c r="J172" s="113"/>
      <c r="K172" s="113"/>
      <c r="L172" s="113"/>
      <c r="M172" s="113"/>
      <c r="N172" s="113"/>
      <c r="O172" s="115"/>
    </row>
    <row r="173" spans="2:15" x14ac:dyDescent="0.25">
      <c r="B173" s="104" t="s">
        <v>124</v>
      </c>
      <c r="C173" s="105"/>
      <c r="D173" s="106" t="s">
        <v>125</v>
      </c>
      <c r="E173" s="107"/>
      <c r="F173" s="2">
        <v>1330910</v>
      </c>
      <c r="G173" s="23">
        <v>1084800</v>
      </c>
      <c r="H173" s="57">
        <v>622800</v>
      </c>
      <c r="I173" s="69">
        <v>76</v>
      </c>
      <c r="J173" s="70">
        <v>90</v>
      </c>
      <c r="K173" s="67">
        <v>8</v>
      </c>
      <c r="L173" s="67">
        <v>8</v>
      </c>
      <c r="M173" s="108">
        <v>0</v>
      </c>
      <c r="N173" s="109"/>
      <c r="O173" s="67">
        <v>0</v>
      </c>
    </row>
    <row r="174" spans="2:15" x14ac:dyDescent="0.25">
      <c r="B174" s="104" t="s">
        <v>126</v>
      </c>
      <c r="C174" s="105"/>
      <c r="D174" s="106" t="s">
        <v>127</v>
      </c>
      <c r="E174" s="107"/>
      <c r="F174" s="2">
        <v>245625</v>
      </c>
      <c r="G174" s="23">
        <v>171000</v>
      </c>
      <c r="H174" s="44">
        <v>171000</v>
      </c>
      <c r="I174" s="69">
        <v>68</v>
      </c>
      <c r="J174" s="70">
        <v>75</v>
      </c>
      <c r="K174" s="67">
        <v>8</v>
      </c>
      <c r="L174" s="67">
        <v>8</v>
      </c>
      <c r="M174" s="108">
        <v>0</v>
      </c>
      <c r="N174" s="109"/>
      <c r="O174" s="67">
        <v>0</v>
      </c>
    </row>
    <row r="175" spans="2:15" x14ac:dyDescent="0.25">
      <c r="B175" s="110" t="s">
        <v>15</v>
      </c>
      <c r="C175" s="111"/>
      <c r="D175" s="111"/>
      <c r="E175" s="111"/>
      <c r="F175" s="4">
        <v>0</v>
      </c>
      <c r="G175" s="4">
        <v>0</v>
      </c>
      <c r="H175" s="33">
        <v>0</v>
      </c>
      <c r="I175" s="72" t="s">
        <v>14</v>
      </c>
      <c r="J175" s="71" t="s">
        <v>14</v>
      </c>
      <c r="K175" s="72" t="s">
        <v>14</v>
      </c>
      <c r="L175" s="72" t="s">
        <v>14</v>
      </c>
      <c r="M175" s="87" t="s">
        <v>14</v>
      </c>
      <c r="N175" s="88"/>
      <c r="O175" s="68" t="s">
        <v>14</v>
      </c>
    </row>
    <row r="176" spans="2:15" x14ac:dyDescent="0.25">
      <c r="B176" s="98" t="s">
        <v>16</v>
      </c>
      <c r="C176" s="99"/>
      <c r="D176" s="99"/>
      <c r="E176" s="99"/>
      <c r="F176" s="3">
        <f>F173+F174</f>
        <v>1576535</v>
      </c>
      <c r="G176" s="3">
        <f>G173+G174</f>
        <v>1255800</v>
      </c>
      <c r="H176" s="34">
        <f>H173+H174</f>
        <v>793800</v>
      </c>
      <c r="I176" s="72" t="s">
        <v>14</v>
      </c>
      <c r="J176" s="72" t="s">
        <v>14</v>
      </c>
      <c r="K176" s="72" t="s">
        <v>14</v>
      </c>
      <c r="L176" s="72" t="s">
        <v>14</v>
      </c>
      <c r="M176" s="87" t="s">
        <v>14</v>
      </c>
      <c r="N176" s="88"/>
      <c r="O176" s="68" t="s">
        <v>14</v>
      </c>
    </row>
    <row r="177" spans="2:15" x14ac:dyDescent="0.25">
      <c r="B177" s="100" t="s">
        <v>128</v>
      </c>
      <c r="C177" s="101"/>
      <c r="D177" s="101"/>
      <c r="E177" s="101"/>
      <c r="F177" s="6">
        <f>SUM(F175:F176)</f>
        <v>1576535</v>
      </c>
      <c r="G177" s="6">
        <f>SUM(G175:G176)</f>
        <v>1255800</v>
      </c>
      <c r="H177" s="37">
        <f>SUM(H175:H176)</f>
        <v>793800</v>
      </c>
      <c r="I177" s="72" t="s">
        <v>14</v>
      </c>
      <c r="J177" s="72" t="s">
        <v>14</v>
      </c>
      <c r="K177" s="72" t="s">
        <v>14</v>
      </c>
      <c r="L177" s="72" t="s">
        <v>14</v>
      </c>
      <c r="M177" s="87" t="s">
        <v>14</v>
      </c>
      <c r="N177" s="88"/>
      <c r="O177" s="68" t="s">
        <v>14</v>
      </c>
    </row>
    <row r="178" spans="2:15" x14ac:dyDescent="0.25">
      <c r="B178" s="102" t="s">
        <v>15</v>
      </c>
      <c r="C178" s="103"/>
      <c r="D178" s="103"/>
      <c r="E178" s="103"/>
      <c r="F178" s="16">
        <f>F119+F124+F131+F137+F142+F148+F153+F158+F164+F169+F175</f>
        <v>5155767</v>
      </c>
      <c r="G178" s="16">
        <f>G119+G124+G131+G137+G142+G148+G153+G158+G164+G169+G175</f>
        <v>2187510</v>
      </c>
      <c r="H178" s="77">
        <f>H119+H124+H131+H137+H148+H153+H158+H164+H169+H175</f>
        <v>2187510</v>
      </c>
      <c r="I178" s="72" t="s">
        <v>14</v>
      </c>
      <c r="J178" s="72" t="s">
        <v>14</v>
      </c>
      <c r="K178" s="72" t="s">
        <v>14</v>
      </c>
      <c r="L178" s="72" t="s">
        <v>14</v>
      </c>
      <c r="M178" s="87" t="s">
        <v>14</v>
      </c>
      <c r="N178" s="88"/>
      <c r="O178" s="68" t="s">
        <v>14</v>
      </c>
    </row>
    <row r="179" spans="2:15" x14ac:dyDescent="0.25">
      <c r="B179" s="92" t="s">
        <v>16</v>
      </c>
      <c r="C179" s="93"/>
      <c r="D179" s="93"/>
      <c r="E179" s="93"/>
      <c r="F179" s="28">
        <f>F120+F125+F132+F138+F149+F154+F159+F165+F170+F176</f>
        <v>8661303</v>
      </c>
      <c r="G179" s="28">
        <f>G120+G125+G132+G138+G143+G149+G154+G159+G165+G170+G176</f>
        <v>7142400</v>
      </c>
      <c r="H179" s="78">
        <f>H120+H125+H132+H138+H143+H149+H154+H159+H165+H170+H176</f>
        <v>5624400</v>
      </c>
      <c r="I179" s="72" t="s">
        <v>14</v>
      </c>
      <c r="J179" s="72" t="s">
        <v>14</v>
      </c>
      <c r="K179" s="72" t="s">
        <v>14</v>
      </c>
      <c r="L179" s="72" t="s">
        <v>14</v>
      </c>
      <c r="M179" s="87" t="s">
        <v>14</v>
      </c>
      <c r="N179" s="88"/>
      <c r="O179" s="68" t="s">
        <v>14</v>
      </c>
    </row>
    <row r="180" spans="2:15" x14ac:dyDescent="0.25">
      <c r="B180" s="94" t="s">
        <v>587</v>
      </c>
      <c r="C180" s="95"/>
      <c r="D180" s="95"/>
      <c r="E180" s="95"/>
      <c r="F180" s="20">
        <f>F121+F126+F133+F139+F150+F155+F160+F166+F171+F177</f>
        <v>13817070</v>
      </c>
      <c r="G180" s="20">
        <f>G121+G126+G133+G139+G144+G150+G155+G160+G166+G171+G177</f>
        <v>9329910</v>
      </c>
      <c r="H180" s="79">
        <f>H121+H126+H133+H139+H144+H150+H155+H160+H166+H171+H177</f>
        <v>7811910</v>
      </c>
      <c r="I180" s="72" t="s">
        <v>14</v>
      </c>
      <c r="J180" s="72" t="s">
        <v>14</v>
      </c>
      <c r="K180" s="72" t="s">
        <v>14</v>
      </c>
      <c r="L180" s="72" t="s">
        <v>14</v>
      </c>
      <c r="M180" s="87" t="s">
        <v>14</v>
      </c>
      <c r="N180" s="88"/>
      <c r="O180" s="68" t="s">
        <v>14</v>
      </c>
    </row>
    <row r="181" spans="2:15" ht="18.600000000000001" customHeight="1" x14ac:dyDescent="0.25">
      <c r="B181" s="117" t="s">
        <v>504</v>
      </c>
      <c r="C181" s="113"/>
      <c r="D181" s="113"/>
      <c r="E181" s="113"/>
      <c r="F181" s="113"/>
      <c r="G181" s="113"/>
      <c r="H181" s="105"/>
      <c r="I181" s="113"/>
      <c r="J181" s="113"/>
      <c r="K181" s="113"/>
      <c r="L181" s="113"/>
      <c r="M181" s="113"/>
      <c r="N181" s="113"/>
      <c r="O181" s="115"/>
    </row>
    <row r="182" spans="2:15" ht="17.100000000000001" customHeight="1" x14ac:dyDescent="0.25">
      <c r="B182" s="112" t="s">
        <v>505</v>
      </c>
      <c r="C182" s="113"/>
      <c r="D182" s="113"/>
      <c r="E182" s="113"/>
      <c r="F182" s="113"/>
      <c r="G182" s="113"/>
      <c r="H182" s="116"/>
      <c r="I182" s="113"/>
      <c r="J182" s="113"/>
      <c r="K182" s="113"/>
      <c r="L182" s="113"/>
      <c r="M182" s="113"/>
      <c r="N182" s="113"/>
      <c r="O182" s="115"/>
    </row>
    <row r="183" spans="2:15" x14ac:dyDescent="0.25">
      <c r="B183" s="104" t="s">
        <v>129</v>
      </c>
      <c r="C183" s="105"/>
      <c r="D183" s="106" t="s">
        <v>130</v>
      </c>
      <c r="E183" s="107"/>
      <c r="F183" s="5">
        <v>389349</v>
      </c>
      <c r="G183" s="22">
        <v>350000</v>
      </c>
      <c r="H183" s="58">
        <v>0</v>
      </c>
      <c r="I183" s="69">
        <v>62</v>
      </c>
      <c r="J183" s="70">
        <v>65</v>
      </c>
      <c r="K183" s="67">
        <v>8</v>
      </c>
      <c r="L183" s="67">
        <v>8</v>
      </c>
      <c r="M183" s="108">
        <v>0</v>
      </c>
      <c r="N183" s="109"/>
      <c r="O183" s="67">
        <v>0</v>
      </c>
    </row>
    <row r="184" spans="2:15" x14ac:dyDescent="0.25">
      <c r="B184" s="110" t="s">
        <v>15</v>
      </c>
      <c r="C184" s="111"/>
      <c r="D184" s="111"/>
      <c r="E184" s="111"/>
      <c r="F184" s="4">
        <f>SUM(F183)</f>
        <v>389349</v>
      </c>
      <c r="G184" s="4">
        <f t="shared" ref="G184:H184" si="8">SUM(G183)</f>
        <v>350000</v>
      </c>
      <c r="H184" s="33">
        <f t="shared" si="8"/>
        <v>0</v>
      </c>
      <c r="I184" s="72" t="s">
        <v>14</v>
      </c>
      <c r="J184" s="71" t="s">
        <v>14</v>
      </c>
      <c r="K184" s="72" t="s">
        <v>14</v>
      </c>
      <c r="L184" s="72" t="s">
        <v>14</v>
      </c>
      <c r="M184" s="87" t="s">
        <v>14</v>
      </c>
      <c r="N184" s="88"/>
      <c r="O184" s="68" t="s">
        <v>14</v>
      </c>
    </row>
    <row r="185" spans="2:15" x14ac:dyDescent="0.25">
      <c r="B185" s="98" t="s">
        <v>16</v>
      </c>
      <c r="C185" s="99"/>
      <c r="D185" s="99"/>
      <c r="E185" s="99"/>
      <c r="F185" s="3">
        <v>0</v>
      </c>
      <c r="G185" s="3">
        <v>0</v>
      </c>
      <c r="H185" s="34">
        <v>0</v>
      </c>
      <c r="I185" s="72" t="s">
        <v>14</v>
      </c>
      <c r="J185" s="72" t="s">
        <v>14</v>
      </c>
      <c r="K185" s="72" t="s">
        <v>14</v>
      </c>
      <c r="L185" s="72" t="s">
        <v>14</v>
      </c>
      <c r="M185" s="87" t="s">
        <v>14</v>
      </c>
      <c r="N185" s="88"/>
      <c r="O185" s="68" t="s">
        <v>14</v>
      </c>
    </row>
    <row r="186" spans="2:15" x14ac:dyDescent="0.25">
      <c r="B186" s="100" t="s">
        <v>131</v>
      </c>
      <c r="C186" s="101"/>
      <c r="D186" s="101"/>
      <c r="E186" s="101"/>
      <c r="F186" s="6">
        <f>SUM(F184:F185)</f>
        <v>389349</v>
      </c>
      <c r="G186" s="6">
        <f t="shared" ref="G186:H186" si="9">SUM(G184:G185)</f>
        <v>350000</v>
      </c>
      <c r="H186" s="37">
        <f t="shared" si="9"/>
        <v>0</v>
      </c>
      <c r="I186" s="72" t="s">
        <v>14</v>
      </c>
      <c r="J186" s="72" t="s">
        <v>14</v>
      </c>
      <c r="K186" s="72" t="s">
        <v>14</v>
      </c>
      <c r="L186" s="72" t="s">
        <v>14</v>
      </c>
      <c r="M186" s="87" t="s">
        <v>14</v>
      </c>
      <c r="N186" s="88"/>
      <c r="O186" s="68" t="s">
        <v>14</v>
      </c>
    </row>
    <row r="187" spans="2:15" ht="17.100000000000001" customHeight="1" x14ac:dyDescent="0.25">
      <c r="B187" s="112" t="s">
        <v>506</v>
      </c>
      <c r="C187" s="113"/>
      <c r="D187" s="113"/>
      <c r="E187" s="113"/>
      <c r="F187" s="113"/>
      <c r="G187" s="113"/>
      <c r="H187" s="114"/>
      <c r="I187" s="113"/>
      <c r="J187" s="113"/>
      <c r="K187" s="113"/>
      <c r="L187" s="113"/>
      <c r="M187" s="113"/>
      <c r="N187" s="113"/>
      <c r="O187" s="115"/>
    </row>
    <row r="188" spans="2:15" x14ac:dyDescent="0.25">
      <c r="B188" s="104" t="s">
        <v>132</v>
      </c>
      <c r="C188" s="105"/>
      <c r="D188" s="106" t="s">
        <v>133</v>
      </c>
      <c r="E188" s="107"/>
      <c r="F188" s="2">
        <v>1229300</v>
      </c>
      <c r="G188" s="23">
        <v>1106370</v>
      </c>
      <c r="H188" s="57">
        <v>578370</v>
      </c>
      <c r="I188" s="69">
        <v>59.5</v>
      </c>
      <c r="J188" s="70">
        <v>85</v>
      </c>
      <c r="K188" s="67">
        <v>8</v>
      </c>
      <c r="L188" s="67">
        <v>8</v>
      </c>
      <c r="M188" s="108">
        <v>0</v>
      </c>
      <c r="N188" s="109"/>
      <c r="O188" s="67">
        <v>0</v>
      </c>
    </row>
    <row r="189" spans="2:15" x14ac:dyDescent="0.25">
      <c r="B189" s="110" t="s">
        <v>15</v>
      </c>
      <c r="C189" s="111"/>
      <c r="D189" s="111"/>
      <c r="E189" s="111"/>
      <c r="F189" s="4">
        <v>0</v>
      </c>
      <c r="G189" s="4">
        <v>0</v>
      </c>
      <c r="H189" s="33">
        <v>0</v>
      </c>
      <c r="I189" s="72" t="s">
        <v>14</v>
      </c>
      <c r="J189" s="71" t="s">
        <v>14</v>
      </c>
      <c r="K189" s="72" t="s">
        <v>14</v>
      </c>
      <c r="L189" s="72" t="s">
        <v>14</v>
      </c>
      <c r="M189" s="87" t="s">
        <v>14</v>
      </c>
      <c r="N189" s="88"/>
      <c r="O189" s="68" t="s">
        <v>14</v>
      </c>
    </row>
    <row r="190" spans="2:15" x14ac:dyDescent="0.25">
      <c r="B190" s="98" t="s">
        <v>16</v>
      </c>
      <c r="C190" s="99"/>
      <c r="D190" s="99"/>
      <c r="E190" s="99"/>
      <c r="F190" s="3">
        <f>F188</f>
        <v>1229300</v>
      </c>
      <c r="G190" s="3">
        <f t="shared" ref="G190:H190" si="10">G188</f>
        <v>1106370</v>
      </c>
      <c r="H190" s="34">
        <f t="shared" si="10"/>
        <v>578370</v>
      </c>
      <c r="I190" s="72" t="s">
        <v>14</v>
      </c>
      <c r="J190" s="72" t="s">
        <v>14</v>
      </c>
      <c r="K190" s="72" t="s">
        <v>14</v>
      </c>
      <c r="L190" s="72" t="s">
        <v>14</v>
      </c>
      <c r="M190" s="87" t="s">
        <v>14</v>
      </c>
      <c r="N190" s="88"/>
      <c r="O190" s="68" t="s">
        <v>14</v>
      </c>
    </row>
    <row r="191" spans="2:15" x14ac:dyDescent="0.25">
      <c r="B191" s="100" t="s">
        <v>134</v>
      </c>
      <c r="C191" s="101"/>
      <c r="D191" s="101"/>
      <c r="E191" s="101"/>
      <c r="F191" s="6">
        <f>SUM(F189:F190)</f>
        <v>1229300</v>
      </c>
      <c r="G191" s="6">
        <f t="shared" ref="G191:H191" si="11">SUM(G189:G190)</f>
        <v>1106370</v>
      </c>
      <c r="H191" s="37">
        <f t="shared" si="11"/>
        <v>578370</v>
      </c>
      <c r="I191" s="72" t="s">
        <v>14</v>
      </c>
      <c r="J191" s="72" t="s">
        <v>14</v>
      </c>
      <c r="K191" s="72" t="s">
        <v>14</v>
      </c>
      <c r="L191" s="72" t="s">
        <v>14</v>
      </c>
      <c r="M191" s="87" t="s">
        <v>14</v>
      </c>
      <c r="N191" s="88"/>
      <c r="O191" s="68" t="s">
        <v>14</v>
      </c>
    </row>
    <row r="192" spans="2:15" ht="17.100000000000001" customHeight="1" x14ac:dyDescent="0.25">
      <c r="B192" s="112" t="s">
        <v>507</v>
      </c>
      <c r="C192" s="113"/>
      <c r="D192" s="113"/>
      <c r="E192" s="113"/>
      <c r="F192" s="113"/>
      <c r="G192" s="113"/>
      <c r="H192" s="114"/>
      <c r="I192" s="113"/>
      <c r="J192" s="113"/>
      <c r="K192" s="113"/>
      <c r="L192" s="113"/>
      <c r="M192" s="113"/>
      <c r="N192" s="113"/>
      <c r="O192" s="115"/>
    </row>
    <row r="193" spans="2:15" x14ac:dyDescent="0.25">
      <c r="B193" s="104" t="s">
        <v>135</v>
      </c>
      <c r="C193" s="105"/>
      <c r="D193" s="106" t="s">
        <v>136</v>
      </c>
      <c r="E193" s="107"/>
      <c r="F193" s="2">
        <v>664000</v>
      </c>
      <c r="G193" s="23">
        <v>490000</v>
      </c>
      <c r="H193" s="44">
        <v>490000</v>
      </c>
      <c r="I193" s="69">
        <v>68</v>
      </c>
      <c r="J193" s="70">
        <v>105</v>
      </c>
      <c r="K193" s="67">
        <v>8</v>
      </c>
      <c r="L193" s="67">
        <v>8</v>
      </c>
      <c r="M193" s="108">
        <v>0</v>
      </c>
      <c r="N193" s="109"/>
      <c r="O193" s="67">
        <v>0</v>
      </c>
    </row>
    <row r="194" spans="2:15" x14ac:dyDescent="0.25">
      <c r="B194" s="110" t="s">
        <v>15</v>
      </c>
      <c r="C194" s="111"/>
      <c r="D194" s="111"/>
      <c r="E194" s="111"/>
      <c r="F194" s="4">
        <v>0</v>
      </c>
      <c r="G194" s="4">
        <v>0</v>
      </c>
      <c r="H194" s="33">
        <v>0</v>
      </c>
      <c r="I194" s="72" t="s">
        <v>14</v>
      </c>
      <c r="J194" s="71" t="s">
        <v>14</v>
      </c>
      <c r="K194" s="72" t="s">
        <v>14</v>
      </c>
      <c r="L194" s="72" t="s">
        <v>14</v>
      </c>
      <c r="M194" s="87" t="s">
        <v>14</v>
      </c>
      <c r="N194" s="88"/>
      <c r="O194" s="68" t="s">
        <v>14</v>
      </c>
    </row>
    <row r="195" spans="2:15" x14ac:dyDescent="0.25">
      <c r="B195" s="98" t="s">
        <v>16</v>
      </c>
      <c r="C195" s="99"/>
      <c r="D195" s="99"/>
      <c r="E195" s="99"/>
      <c r="F195" s="3">
        <f>F193</f>
        <v>664000</v>
      </c>
      <c r="G195" s="3">
        <f>G193</f>
        <v>490000</v>
      </c>
      <c r="H195" s="34">
        <f>H193</f>
        <v>490000</v>
      </c>
      <c r="I195" s="72" t="s">
        <v>14</v>
      </c>
      <c r="J195" s="72" t="s">
        <v>14</v>
      </c>
      <c r="K195" s="72" t="s">
        <v>14</v>
      </c>
      <c r="L195" s="72" t="s">
        <v>14</v>
      </c>
      <c r="M195" s="87" t="s">
        <v>14</v>
      </c>
      <c r="N195" s="88"/>
      <c r="O195" s="68" t="s">
        <v>14</v>
      </c>
    </row>
    <row r="196" spans="2:15" x14ac:dyDescent="0.25">
      <c r="B196" s="100" t="s">
        <v>137</v>
      </c>
      <c r="C196" s="101"/>
      <c r="D196" s="101"/>
      <c r="E196" s="101"/>
      <c r="F196" s="6">
        <f>SUM(F194:F195)</f>
        <v>664000</v>
      </c>
      <c r="G196" s="6">
        <f>SUM(G194:G195)</f>
        <v>490000</v>
      </c>
      <c r="H196" s="37">
        <f>SUM(H194:H195)</f>
        <v>490000</v>
      </c>
      <c r="I196" s="72" t="s">
        <v>14</v>
      </c>
      <c r="J196" s="72" t="s">
        <v>14</v>
      </c>
      <c r="K196" s="72" t="s">
        <v>14</v>
      </c>
      <c r="L196" s="72" t="s">
        <v>14</v>
      </c>
      <c r="M196" s="87" t="s">
        <v>14</v>
      </c>
      <c r="N196" s="88"/>
      <c r="O196" s="68" t="s">
        <v>14</v>
      </c>
    </row>
    <row r="197" spans="2:15" ht="17.100000000000001" customHeight="1" x14ac:dyDescent="0.25">
      <c r="B197" s="112" t="s">
        <v>508</v>
      </c>
      <c r="C197" s="113"/>
      <c r="D197" s="113"/>
      <c r="E197" s="113"/>
      <c r="F197" s="113"/>
      <c r="G197" s="113"/>
      <c r="H197" s="114"/>
      <c r="I197" s="113"/>
      <c r="J197" s="113"/>
      <c r="K197" s="113"/>
      <c r="L197" s="113"/>
      <c r="M197" s="113"/>
      <c r="N197" s="113"/>
      <c r="O197" s="115"/>
    </row>
    <row r="198" spans="2:15" x14ac:dyDescent="0.25">
      <c r="B198" s="104" t="s">
        <v>138</v>
      </c>
      <c r="C198" s="105"/>
      <c r="D198" s="106" t="s">
        <v>139</v>
      </c>
      <c r="E198" s="107"/>
      <c r="F198" s="5">
        <v>605000</v>
      </c>
      <c r="G198" s="22">
        <v>350000</v>
      </c>
      <c r="H198" s="43">
        <v>350000</v>
      </c>
      <c r="I198" s="69">
        <v>74</v>
      </c>
      <c r="J198" s="70">
        <v>100</v>
      </c>
      <c r="K198" s="67">
        <v>8</v>
      </c>
      <c r="L198" s="67">
        <v>8</v>
      </c>
      <c r="M198" s="108">
        <v>0</v>
      </c>
      <c r="N198" s="109"/>
      <c r="O198" s="67">
        <v>0</v>
      </c>
    </row>
    <row r="199" spans="2:15" x14ac:dyDescent="0.25">
      <c r="B199" s="104" t="s">
        <v>140</v>
      </c>
      <c r="C199" s="105"/>
      <c r="D199" s="106" t="s">
        <v>141</v>
      </c>
      <c r="E199" s="107"/>
      <c r="F199" s="2">
        <v>181400</v>
      </c>
      <c r="G199" s="23">
        <v>120000</v>
      </c>
      <c r="H199" s="44">
        <v>93000</v>
      </c>
      <c r="I199" s="69">
        <v>72.5</v>
      </c>
      <c r="J199" s="70">
        <v>95</v>
      </c>
      <c r="K199" s="67">
        <v>8</v>
      </c>
      <c r="L199" s="67">
        <v>8</v>
      </c>
      <c r="M199" s="108">
        <v>0</v>
      </c>
      <c r="N199" s="109"/>
      <c r="O199" s="67">
        <v>0</v>
      </c>
    </row>
    <row r="200" spans="2:15" x14ac:dyDescent="0.25">
      <c r="B200" s="110" t="s">
        <v>15</v>
      </c>
      <c r="C200" s="111"/>
      <c r="D200" s="111"/>
      <c r="E200" s="111"/>
      <c r="F200" s="4">
        <f>F198</f>
        <v>605000</v>
      </c>
      <c r="G200" s="4">
        <f t="shared" ref="G200:H200" si="12">G198</f>
        <v>350000</v>
      </c>
      <c r="H200" s="33">
        <f t="shared" si="12"/>
        <v>350000</v>
      </c>
      <c r="I200" s="72" t="s">
        <v>14</v>
      </c>
      <c r="J200" s="71" t="s">
        <v>14</v>
      </c>
      <c r="K200" s="72" t="s">
        <v>14</v>
      </c>
      <c r="L200" s="72" t="s">
        <v>14</v>
      </c>
      <c r="M200" s="87" t="s">
        <v>14</v>
      </c>
      <c r="N200" s="88"/>
      <c r="O200" s="68" t="s">
        <v>14</v>
      </c>
    </row>
    <row r="201" spans="2:15" x14ac:dyDescent="0.25">
      <c r="B201" s="98" t="s">
        <v>16</v>
      </c>
      <c r="C201" s="99"/>
      <c r="D201" s="99"/>
      <c r="E201" s="99"/>
      <c r="F201" s="3">
        <f>F199</f>
        <v>181400</v>
      </c>
      <c r="G201" s="3">
        <f t="shared" ref="G201:H201" si="13">G199</f>
        <v>120000</v>
      </c>
      <c r="H201" s="34">
        <f t="shared" si="13"/>
        <v>93000</v>
      </c>
      <c r="I201" s="72" t="s">
        <v>14</v>
      </c>
      <c r="J201" s="72" t="s">
        <v>14</v>
      </c>
      <c r="K201" s="72" t="s">
        <v>14</v>
      </c>
      <c r="L201" s="72" t="s">
        <v>14</v>
      </c>
      <c r="M201" s="87" t="s">
        <v>14</v>
      </c>
      <c r="N201" s="88"/>
      <c r="O201" s="68" t="s">
        <v>14</v>
      </c>
    </row>
    <row r="202" spans="2:15" x14ac:dyDescent="0.25">
      <c r="B202" s="100" t="s">
        <v>142</v>
      </c>
      <c r="C202" s="101"/>
      <c r="D202" s="101"/>
      <c r="E202" s="101"/>
      <c r="F202" s="6">
        <f>SUM(F200:F201)</f>
        <v>786400</v>
      </c>
      <c r="G202" s="6">
        <f t="shared" ref="G202:H202" si="14">SUM(G200:G201)</f>
        <v>470000</v>
      </c>
      <c r="H202" s="37">
        <f t="shared" si="14"/>
        <v>443000</v>
      </c>
      <c r="I202" s="72" t="s">
        <v>14</v>
      </c>
      <c r="J202" s="72" t="s">
        <v>14</v>
      </c>
      <c r="K202" s="72" t="s">
        <v>14</v>
      </c>
      <c r="L202" s="72" t="s">
        <v>14</v>
      </c>
      <c r="M202" s="87" t="s">
        <v>14</v>
      </c>
      <c r="N202" s="88"/>
      <c r="O202" s="68" t="s">
        <v>14</v>
      </c>
    </row>
    <row r="203" spans="2:15" ht="17.100000000000001" customHeight="1" x14ac:dyDescent="0.25">
      <c r="B203" s="112" t="s">
        <v>509</v>
      </c>
      <c r="C203" s="113"/>
      <c r="D203" s="113"/>
      <c r="E203" s="113"/>
      <c r="F203" s="113"/>
      <c r="G203" s="113"/>
      <c r="H203" s="114"/>
      <c r="I203" s="113"/>
      <c r="J203" s="113"/>
      <c r="K203" s="113"/>
      <c r="L203" s="113"/>
      <c r="M203" s="113"/>
      <c r="N203" s="113"/>
      <c r="O203" s="115"/>
    </row>
    <row r="204" spans="2:15" x14ac:dyDescent="0.25">
      <c r="B204" s="104" t="s">
        <v>143</v>
      </c>
      <c r="C204" s="105"/>
      <c r="D204" s="106" t="s">
        <v>144</v>
      </c>
      <c r="E204" s="107"/>
      <c r="F204" s="2">
        <v>358000</v>
      </c>
      <c r="G204" s="23">
        <v>264000</v>
      </c>
      <c r="H204" s="44">
        <v>264000</v>
      </c>
      <c r="I204" s="69">
        <v>79.5</v>
      </c>
      <c r="J204" s="70">
        <v>120</v>
      </c>
      <c r="K204" s="67">
        <v>8</v>
      </c>
      <c r="L204" s="67">
        <v>8</v>
      </c>
      <c r="M204" s="108">
        <v>0</v>
      </c>
      <c r="N204" s="109"/>
      <c r="O204" s="67">
        <v>0</v>
      </c>
    </row>
    <row r="205" spans="2:15" x14ac:dyDescent="0.25">
      <c r="B205" s="110" t="s">
        <v>15</v>
      </c>
      <c r="C205" s="111"/>
      <c r="D205" s="111"/>
      <c r="E205" s="111"/>
      <c r="F205" s="4">
        <v>0</v>
      </c>
      <c r="G205" s="4">
        <v>0</v>
      </c>
      <c r="H205" s="33">
        <v>0</v>
      </c>
      <c r="I205" s="72" t="s">
        <v>14</v>
      </c>
      <c r="J205" s="71" t="s">
        <v>14</v>
      </c>
      <c r="K205" s="72" t="s">
        <v>14</v>
      </c>
      <c r="L205" s="72" t="s">
        <v>14</v>
      </c>
      <c r="M205" s="87" t="s">
        <v>14</v>
      </c>
      <c r="N205" s="88"/>
      <c r="O205" s="68" t="s">
        <v>14</v>
      </c>
    </row>
    <row r="206" spans="2:15" x14ac:dyDescent="0.25">
      <c r="B206" s="98" t="s">
        <v>16</v>
      </c>
      <c r="C206" s="99"/>
      <c r="D206" s="99"/>
      <c r="E206" s="99"/>
      <c r="F206" s="3">
        <f>F204</f>
        <v>358000</v>
      </c>
      <c r="G206" s="3">
        <f t="shared" ref="G206:H206" si="15">G204</f>
        <v>264000</v>
      </c>
      <c r="H206" s="34">
        <f t="shared" si="15"/>
        <v>264000</v>
      </c>
      <c r="I206" s="72" t="s">
        <v>14</v>
      </c>
      <c r="J206" s="72" t="s">
        <v>14</v>
      </c>
      <c r="K206" s="72" t="s">
        <v>14</v>
      </c>
      <c r="L206" s="72" t="s">
        <v>14</v>
      </c>
      <c r="M206" s="87" t="s">
        <v>14</v>
      </c>
      <c r="N206" s="88"/>
      <c r="O206" s="68" t="s">
        <v>14</v>
      </c>
    </row>
    <row r="207" spans="2:15" x14ac:dyDescent="0.25">
      <c r="B207" s="100" t="s">
        <v>145</v>
      </c>
      <c r="C207" s="101"/>
      <c r="D207" s="101"/>
      <c r="E207" s="101"/>
      <c r="F207" s="6">
        <f>SUM(F205:F206)</f>
        <v>358000</v>
      </c>
      <c r="G207" s="6">
        <f t="shared" ref="G207:H207" si="16">SUM(G205:G206)</f>
        <v>264000</v>
      </c>
      <c r="H207" s="37">
        <f t="shared" si="16"/>
        <v>264000</v>
      </c>
      <c r="I207" s="72" t="s">
        <v>14</v>
      </c>
      <c r="J207" s="72" t="s">
        <v>14</v>
      </c>
      <c r="K207" s="72" t="s">
        <v>14</v>
      </c>
      <c r="L207" s="72" t="s">
        <v>14</v>
      </c>
      <c r="M207" s="87" t="s">
        <v>14</v>
      </c>
      <c r="N207" s="88"/>
      <c r="O207" s="68" t="s">
        <v>14</v>
      </c>
    </row>
    <row r="208" spans="2:15" ht="17.100000000000001" customHeight="1" x14ac:dyDescent="0.25">
      <c r="B208" s="112" t="s">
        <v>510</v>
      </c>
      <c r="C208" s="113"/>
      <c r="D208" s="113"/>
      <c r="E208" s="113"/>
      <c r="F208" s="113"/>
      <c r="G208" s="113"/>
      <c r="H208" s="114"/>
      <c r="I208" s="113"/>
      <c r="J208" s="113"/>
      <c r="K208" s="113"/>
      <c r="L208" s="113"/>
      <c r="M208" s="113"/>
      <c r="N208" s="113"/>
      <c r="O208" s="115"/>
    </row>
    <row r="209" spans="2:15" x14ac:dyDescent="0.25">
      <c r="B209" s="104" t="s">
        <v>146</v>
      </c>
      <c r="C209" s="105"/>
      <c r="D209" s="106" t="s">
        <v>147</v>
      </c>
      <c r="E209" s="107"/>
      <c r="F209" s="2">
        <v>248290</v>
      </c>
      <c r="G209" s="23">
        <v>154000</v>
      </c>
      <c r="H209" s="57">
        <v>154000</v>
      </c>
      <c r="I209" s="69">
        <v>73</v>
      </c>
      <c r="J209" s="70">
        <v>80</v>
      </c>
      <c r="K209" s="67">
        <v>8</v>
      </c>
      <c r="L209" s="67">
        <v>8</v>
      </c>
      <c r="M209" s="108">
        <v>0</v>
      </c>
      <c r="N209" s="109"/>
      <c r="O209" s="67">
        <v>0</v>
      </c>
    </row>
    <row r="210" spans="2:15" x14ac:dyDescent="0.25">
      <c r="B210" s="104" t="s">
        <v>148</v>
      </c>
      <c r="C210" s="105"/>
      <c r="D210" s="106" t="s">
        <v>149</v>
      </c>
      <c r="E210" s="107"/>
      <c r="F210" s="2">
        <v>7990</v>
      </c>
      <c r="G210" s="23">
        <v>7000</v>
      </c>
      <c r="H210" s="44">
        <v>0</v>
      </c>
      <c r="I210" s="69">
        <v>49</v>
      </c>
      <c r="J210" s="70">
        <v>55</v>
      </c>
      <c r="K210" s="67">
        <v>8</v>
      </c>
      <c r="L210" s="67">
        <v>8</v>
      </c>
      <c r="M210" s="108">
        <v>0</v>
      </c>
      <c r="N210" s="109"/>
      <c r="O210" s="67">
        <v>0</v>
      </c>
    </row>
    <row r="211" spans="2:15" x14ac:dyDescent="0.25">
      <c r="B211" s="104" t="s">
        <v>150</v>
      </c>
      <c r="C211" s="105"/>
      <c r="D211" s="106" t="s">
        <v>151</v>
      </c>
      <c r="E211" s="107"/>
      <c r="F211" s="5">
        <v>436656</v>
      </c>
      <c r="G211" s="22">
        <v>350000</v>
      </c>
      <c r="H211" s="43">
        <v>350000</v>
      </c>
      <c r="I211" s="69">
        <v>63</v>
      </c>
      <c r="J211" s="70">
        <v>75</v>
      </c>
      <c r="K211" s="67">
        <v>8</v>
      </c>
      <c r="L211" s="67">
        <v>8</v>
      </c>
      <c r="M211" s="108">
        <v>0</v>
      </c>
      <c r="N211" s="109"/>
      <c r="O211" s="67">
        <v>0</v>
      </c>
    </row>
    <row r="212" spans="2:15" x14ac:dyDescent="0.25">
      <c r="B212" s="110" t="s">
        <v>15</v>
      </c>
      <c r="C212" s="111"/>
      <c r="D212" s="111"/>
      <c r="E212" s="111"/>
      <c r="F212" s="4">
        <f>F211</f>
        <v>436656</v>
      </c>
      <c r="G212" s="4">
        <f t="shared" ref="G212:H212" si="17">G211</f>
        <v>350000</v>
      </c>
      <c r="H212" s="33">
        <f t="shared" si="17"/>
        <v>350000</v>
      </c>
      <c r="I212" s="72" t="s">
        <v>14</v>
      </c>
      <c r="J212" s="71" t="s">
        <v>14</v>
      </c>
      <c r="K212" s="72" t="s">
        <v>14</v>
      </c>
      <c r="L212" s="72" t="s">
        <v>14</v>
      </c>
      <c r="M212" s="87" t="s">
        <v>14</v>
      </c>
      <c r="N212" s="88"/>
      <c r="O212" s="68" t="s">
        <v>14</v>
      </c>
    </row>
    <row r="213" spans="2:15" x14ac:dyDescent="0.25">
      <c r="B213" s="98" t="s">
        <v>16</v>
      </c>
      <c r="C213" s="99"/>
      <c r="D213" s="99"/>
      <c r="E213" s="99"/>
      <c r="F213" s="3">
        <f>F209+F210</f>
        <v>256280</v>
      </c>
      <c r="G213" s="3">
        <f t="shared" ref="G213:H213" si="18">G209+G210</f>
        <v>161000</v>
      </c>
      <c r="H213" s="34">
        <f t="shared" si="18"/>
        <v>154000</v>
      </c>
      <c r="I213" s="72" t="s">
        <v>14</v>
      </c>
      <c r="J213" s="72" t="s">
        <v>14</v>
      </c>
      <c r="K213" s="72" t="s">
        <v>14</v>
      </c>
      <c r="L213" s="72" t="s">
        <v>14</v>
      </c>
      <c r="M213" s="87" t="s">
        <v>14</v>
      </c>
      <c r="N213" s="88"/>
      <c r="O213" s="68" t="s">
        <v>14</v>
      </c>
    </row>
    <row r="214" spans="2:15" x14ac:dyDescent="0.25">
      <c r="B214" s="100" t="s">
        <v>152</v>
      </c>
      <c r="C214" s="101"/>
      <c r="D214" s="101"/>
      <c r="E214" s="101"/>
      <c r="F214" s="6">
        <f>SUM(F212:F213)</f>
        <v>692936</v>
      </c>
      <c r="G214" s="6">
        <f t="shared" ref="G214:H214" si="19">SUM(G212:G213)</f>
        <v>511000</v>
      </c>
      <c r="H214" s="37">
        <f t="shared" si="19"/>
        <v>504000</v>
      </c>
      <c r="I214" s="72" t="s">
        <v>14</v>
      </c>
      <c r="J214" s="72" t="s">
        <v>14</v>
      </c>
      <c r="K214" s="72" t="s">
        <v>14</v>
      </c>
      <c r="L214" s="72" t="s">
        <v>14</v>
      </c>
      <c r="M214" s="87" t="s">
        <v>14</v>
      </c>
      <c r="N214" s="88"/>
      <c r="O214" s="68" t="s">
        <v>14</v>
      </c>
    </row>
    <row r="215" spans="2:15" ht="17.100000000000001" customHeight="1" x14ac:dyDescent="0.25">
      <c r="B215" s="112" t="s">
        <v>511</v>
      </c>
      <c r="C215" s="113"/>
      <c r="D215" s="113"/>
      <c r="E215" s="113"/>
      <c r="F215" s="113"/>
      <c r="G215" s="113"/>
      <c r="H215" s="114"/>
      <c r="I215" s="113"/>
      <c r="J215" s="113"/>
      <c r="K215" s="113"/>
      <c r="L215" s="113"/>
      <c r="M215" s="113"/>
      <c r="N215" s="113"/>
      <c r="O215" s="115"/>
    </row>
    <row r="216" spans="2:15" x14ac:dyDescent="0.25">
      <c r="B216" s="104" t="s">
        <v>153</v>
      </c>
      <c r="C216" s="105"/>
      <c r="D216" s="106" t="s">
        <v>154</v>
      </c>
      <c r="E216" s="107"/>
      <c r="F216" s="2">
        <v>723000</v>
      </c>
      <c r="G216" s="23">
        <v>598000</v>
      </c>
      <c r="H216" s="44">
        <v>598000</v>
      </c>
      <c r="I216" s="69">
        <v>72.5</v>
      </c>
      <c r="J216" s="70">
        <v>115</v>
      </c>
      <c r="K216" s="67">
        <v>8</v>
      </c>
      <c r="L216" s="67">
        <v>8</v>
      </c>
      <c r="M216" s="108">
        <v>0</v>
      </c>
      <c r="N216" s="109"/>
      <c r="O216" s="67">
        <v>0</v>
      </c>
    </row>
    <row r="217" spans="2:15" x14ac:dyDescent="0.25">
      <c r="B217" s="104" t="s">
        <v>155</v>
      </c>
      <c r="C217" s="105"/>
      <c r="D217" s="106" t="s">
        <v>156</v>
      </c>
      <c r="E217" s="107"/>
      <c r="F217" s="2">
        <v>78600</v>
      </c>
      <c r="G217" s="23">
        <v>53000</v>
      </c>
      <c r="H217" s="44">
        <v>53000</v>
      </c>
      <c r="I217" s="69">
        <v>79</v>
      </c>
      <c r="J217" s="70">
        <v>125</v>
      </c>
      <c r="K217" s="67">
        <v>8</v>
      </c>
      <c r="L217" s="67">
        <v>8</v>
      </c>
      <c r="M217" s="108">
        <v>0</v>
      </c>
      <c r="N217" s="109"/>
      <c r="O217" s="67">
        <v>0</v>
      </c>
    </row>
    <row r="218" spans="2:15" x14ac:dyDescent="0.25">
      <c r="B218" s="104" t="s">
        <v>157</v>
      </c>
      <c r="C218" s="105"/>
      <c r="D218" s="106" t="s">
        <v>158</v>
      </c>
      <c r="E218" s="107"/>
      <c r="F218" s="2">
        <v>136800</v>
      </c>
      <c r="G218" s="23">
        <v>99000</v>
      </c>
      <c r="H218" s="44">
        <v>0</v>
      </c>
      <c r="I218" s="69">
        <v>0</v>
      </c>
      <c r="J218" s="70">
        <v>0</v>
      </c>
      <c r="K218" s="67">
        <v>8</v>
      </c>
      <c r="L218" s="67">
        <v>8</v>
      </c>
      <c r="M218" s="108">
        <v>0</v>
      </c>
      <c r="N218" s="109"/>
      <c r="O218" s="67">
        <v>0</v>
      </c>
    </row>
    <row r="219" spans="2:15" x14ac:dyDescent="0.25">
      <c r="B219" s="110" t="s">
        <v>15</v>
      </c>
      <c r="C219" s="111"/>
      <c r="D219" s="111"/>
      <c r="E219" s="111"/>
      <c r="F219" s="4">
        <v>0</v>
      </c>
      <c r="G219" s="4">
        <v>0</v>
      </c>
      <c r="H219" s="33">
        <v>0</v>
      </c>
      <c r="I219" s="72" t="s">
        <v>14</v>
      </c>
      <c r="J219" s="71" t="s">
        <v>14</v>
      </c>
      <c r="K219" s="72" t="s">
        <v>14</v>
      </c>
      <c r="L219" s="72" t="s">
        <v>14</v>
      </c>
      <c r="M219" s="87" t="s">
        <v>14</v>
      </c>
      <c r="N219" s="88"/>
      <c r="O219" s="68" t="s">
        <v>14</v>
      </c>
    </row>
    <row r="220" spans="2:15" x14ac:dyDescent="0.25">
      <c r="B220" s="98" t="s">
        <v>16</v>
      </c>
      <c r="C220" s="99"/>
      <c r="D220" s="99"/>
      <c r="E220" s="99"/>
      <c r="F220" s="3">
        <f>F216+F217+F218</f>
        <v>938400</v>
      </c>
      <c r="G220" s="3">
        <f t="shared" ref="G220:H220" si="20">G216+G217+G218</f>
        <v>750000</v>
      </c>
      <c r="H220" s="34">
        <f t="shared" si="20"/>
        <v>651000</v>
      </c>
      <c r="I220" s="72" t="s">
        <v>14</v>
      </c>
      <c r="J220" s="72" t="s">
        <v>14</v>
      </c>
      <c r="K220" s="72" t="s">
        <v>14</v>
      </c>
      <c r="L220" s="72" t="s">
        <v>14</v>
      </c>
      <c r="M220" s="87" t="s">
        <v>14</v>
      </c>
      <c r="N220" s="88"/>
      <c r="O220" s="68" t="s">
        <v>14</v>
      </c>
    </row>
    <row r="221" spans="2:15" x14ac:dyDescent="0.25">
      <c r="B221" s="100" t="s">
        <v>159</v>
      </c>
      <c r="C221" s="101"/>
      <c r="D221" s="101"/>
      <c r="E221" s="101"/>
      <c r="F221" s="6">
        <f>SUM(F219:F220)</f>
        <v>938400</v>
      </c>
      <c r="G221" s="6">
        <f t="shared" ref="G221:H221" si="21">SUM(G219:G220)</f>
        <v>750000</v>
      </c>
      <c r="H221" s="37">
        <f t="shared" si="21"/>
        <v>651000</v>
      </c>
      <c r="I221" s="72" t="s">
        <v>14</v>
      </c>
      <c r="J221" s="72" t="s">
        <v>14</v>
      </c>
      <c r="K221" s="72" t="s">
        <v>14</v>
      </c>
      <c r="L221" s="72" t="s">
        <v>14</v>
      </c>
      <c r="M221" s="87" t="s">
        <v>14</v>
      </c>
      <c r="N221" s="88"/>
      <c r="O221" s="68" t="s">
        <v>14</v>
      </c>
    </row>
    <row r="222" spans="2:15" ht="17.100000000000001" customHeight="1" x14ac:dyDescent="0.25">
      <c r="B222" s="112" t="s">
        <v>512</v>
      </c>
      <c r="C222" s="113"/>
      <c r="D222" s="113"/>
      <c r="E222" s="113"/>
      <c r="F222" s="113"/>
      <c r="G222" s="113"/>
      <c r="H222" s="114"/>
      <c r="I222" s="113"/>
      <c r="J222" s="113"/>
      <c r="K222" s="113"/>
      <c r="L222" s="113"/>
      <c r="M222" s="113"/>
      <c r="N222" s="113"/>
      <c r="O222" s="115"/>
    </row>
    <row r="223" spans="2:15" x14ac:dyDescent="0.25">
      <c r="B223" s="104" t="s">
        <v>160</v>
      </c>
      <c r="C223" s="105"/>
      <c r="D223" s="106" t="s">
        <v>161</v>
      </c>
      <c r="E223" s="107"/>
      <c r="F223" s="2">
        <v>603875</v>
      </c>
      <c r="G223" s="23">
        <v>540000</v>
      </c>
      <c r="H223" s="44">
        <v>540000</v>
      </c>
      <c r="I223" s="69">
        <v>71</v>
      </c>
      <c r="J223" s="70">
        <v>110</v>
      </c>
      <c r="K223" s="67">
        <v>8</v>
      </c>
      <c r="L223" s="67">
        <v>8</v>
      </c>
      <c r="M223" s="108">
        <v>0</v>
      </c>
      <c r="N223" s="109"/>
      <c r="O223" s="67">
        <v>0</v>
      </c>
    </row>
    <row r="224" spans="2:15" x14ac:dyDescent="0.25">
      <c r="B224" s="104" t="s">
        <v>162</v>
      </c>
      <c r="C224" s="105"/>
      <c r="D224" s="106" t="s">
        <v>163</v>
      </c>
      <c r="E224" s="107"/>
      <c r="F224" s="5">
        <v>250000</v>
      </c>
      <c r="G224" s="22">
        <v>225000</v>
      </c>
      <c r="H224" s="43">
        <v>0</v>
      </c>
      <c r="I224" s="69">
        <v>58</v>
      </c>
      <c r="J224" s="70">
        <v>55</v>
      </c>
      <c r="K224" s="67">
        <v>8</v>
      </c>
      <c r="L224" s="67">
        <v>8</v>
      </c>
      <c r="M224" s="108">
        <v>0</v>
      </c>
      <c r="N224" s="109"/>
      <c r="O224" s="67">
        <v>0</v>
      </c>
    </row>
    <row r="225" spans="2:15" x14ac:dyDescent="0.25">
      <c r="B225" s="110" t="s">
        <v>15</v>
      </c>
      <c r="C225" s="111"/>
      <c r="D225" s="111"/>
      <c r="E225" s="111"/>
      <c r="F225" s="4">
        <f>SUM(F224)</f>
        <v>250000</v>
      </c>
      <c r="G225" s="4">
        <f t="shared" ref="G225:H225" si="22">SUM(G224)</f>
        <v>225000</v>
      </c>
      <c r="H225" s="33">
        <f t="shared" si="22"/>
        <v>0</v>
      </c>
      <c r="I225" s="72" t="s">
        <v>14</v>
      </c>
      <c r="J225" s="71" t="s">
        <v>14</v>
      </c>
      <c r="K225" s="72" t="s">
        <v>14</v>
      </c>
      <c r="L225" s="72" t="s">
        <v>14</v>
      </c>
      <c r="M225" s="87" t="s">
        <v>14</v>
      </c>
      <c r="N225" s="88"/>
      <c r="O225" s="68" t="s">
        <v>14</v>
      </c>
    </row>
    <row r="226" spans="2:15" x14ac:dyDescent="0.25">
      <c r="B226" s="98" t="s">
        <v>16</v>
      </c>
      <c r="C226" s="99"/>
      <c r="D226" s="99"/>
      <c r="E226" s="99"/>
      <c r="F226" s="3">
        <f>F223</f>
        <v>603875</v>
      </c>
      <c r="G226" s="3">
        <f t="shared" ref="G226:H226" si="23">G223</f>
        <v>540000</v>
      </c>
      <c r="H226" s="34">
        <f t="shared" si="23"/>
        <v>540000</v>
      </c>
      <c r="I226" s="72" t="s">
        <v>14</v>
      </c>
      <c r="J226" s="72" t="s">
        <v>14</v>
      </c>
      <c r="K226" s="72" t="s">
        <v>14</v>
      </c>
      <c r="L226" s="72" t="s">
        <v>14</v>
      </c>
      <c r="M226" s="87" t="s">
        <v>14</v>
      </c>
      <c r="N226" s="88"/>
      <c r="O226" s="68" t="s">
        <v>14</v>
      </c>
    </row>
    <row r="227" spans="2:15" x14ac:dyDescent="0.25">
      <c r="B227" s="100" t="s">
        <v>164</v>
      </c>
      <c r="C227" s="101"/>
      <c r="D227" s="101"/>
      <c r="E227" s="101"/>
      <c r="F227" s="6">
        <f>SUM(F225:F226)</f>
        <v>853875</v>
      </c>
      <c r="G227" s="6">
        <f t="shared" ref="G227:H227" si="24">SUM(G225:G226)</f>
        <v>765000</v>
      </c>
      <c r="H227" s="37">
        <f t="shared" si="24"/>
        <v>540000</v>
      </c>
      <c r="I227" s="72" t="s">
        <v>14</v>
      </c>
      <c r="J227" s="72" t="s">
        <v>14</v>
      </c>
      <c r="K227" s="72" t="s">
        <v>14</v>
      </c>
      <c r="L227" s="72" t="s">
        <v>14</v>
      </c>
      <c r="M227" s="87" t="s">
        <v>14</v>
      </c>
      <c r="N227" s="88"/>
      <c r="O227" s="68" t="s">
        <v>14</v>
      </c>
    </row>
    <row r="228" spans="2:15" ht="17.100000000000001" customHeight="1" x14ac:dyDescent="0.25">
      <c r="B228" s="112" t="s">
        <v>513</v>
      </c>
      <c r="C228" s="113"/>
      <c r="D228" s="113"/>
      <c r="E228" s="113"/>
      <c r="F228" s="113"/>
      <c r="G228" s="113"/>
      <c r="H228" s="114"/>
      <c r="I228" s="113"/>
      <c r="J228" s="113"/>
      <c r="K228" s="113"/>
      <c r="L228" s="113"/>
      <c r="M228" s="113"/>
      <c r="N228" s="113"/>
      <c r="O228" s="115"/>
    </row>
    <row r="229" spans="2:15" x14ac:dyDescent="0.25">
      <c r="B229" s="104" t="s">
        <v>165</v>
      </c>
      <c r="C229" s="105"/>
      <c r="D229" s="106" t="s">
        <v>166</v>
      </c>
      <c r="E229" s="107"/>
      <c r="F229" s="2">
        <v>31180</v>
      </c>
      <c r="G229" s="23">
        <v>25480</v>
      </c>
      <c r="H229" s="44">
        <v>25480</v>
      </c>
      <c r="I229" s="69">
        <v>57</v>
      </c>
      <c r="J229" s="70">
        <v>70</v>
      </c>
      <c r="K229" s="67">
        <v>8</v>
      </c>
      <c r="L229" s="67">
        <v>8</v>
      </c>
      <c r="M229" s="108">
        <v>0</v>
      </c>
      <c r="N229" s="109"/>
      <c r="O229" s="67">
        <v>0</v>
      </c>
    </row>
    <row r="230" spans="2:15" x14ac:dyDescent="0.25">
      <c r="B230" s="104" t="s">
        <v>167</v>
      </c>
      <c r="C230" s="105"/>
      <c r="D230" s="106" t="s">
        <v>168</v>
      </c>
      <c r="E230" s="107"/>
      <c r="F230" s="2">
        <v>405800</v>
      </c>
      <c r="G230" s="23">
        <v>160400</v>
      </c>
      <c r="H230" s="44">
        <v>115400</v>
      </c>
      <c r="I230" s="69">
        <v>56.5</v>
      </c>
      <c r="J230" s="70">
        <v>95</v>
      </c>
      <c r="K230" s="67">
        <v>8</v>
      </c>
      <c r="L230" s="67">
        <v>7</v>
      </c>
      <c r="M230" s="108">
        <v>0</v>
      </c>
      <c r="N230" s="109"/>
      <c r="O230" s="67">
        <v>1</v>
      </c>
    </row>
    <row r="231" spans="2:15" x14ac:dyDescent="0.25">
      <c r="B231" s="104" t="s">
        <v>169</v>
      </c>
      <c r="C231" s="105"/>
      <c r="D231" s="106" t="s">
        <v>170</v>
      </c>
      <c r="E231" s="107"/>
      <c r="F231" s="2">
        <v>54000</v>
      </c>
      <c r="G231" s="23">
        <v>27400</v>
      </c>
      <c r="H231" s="44">
        <v>25400</v>
      </c>
      <c r="I231" s="69">
        <v>72</v>
      </c>
      <c r="J231" s="70">
        <v>85</v>
      </c>
      <c r="K231" s="67">
        <v>8</v>
      </c>
      <c r="L231" s="67">
        <v>8</v>
      </c>
      <c r="M231" s="108">
        <v>0</v>
      </c>
      <c r="N231" s="109"/>
      <c r="O231" s="67">
        <v>0</v>
      </c>
    </row>
    <row r="232" spans="2:15" x14ac:dyDescent="0.25">
      <c r="B232" s="110" t="s">
        <v>15</v>
      </c>
      <c r="C232" s="111"/>
      <c r="D232" s="111"/>
      <c r="E232" s="111"/>
      <c r="F232" s="4">
        <v>0</v>
      </c>
      <c r="G232" s="4">
        <v>0</v>
      </c>
      <c r="H232" s="33">
        <v>0</v>
      </c>
      <c r="I232" s="72" t="s">
        <v>14</v>
      </c>
      <c r="J232" s="71" t="s">
        <v>14</v>
      </c>
      <c r="K232" s="72" t="s">
        <v>14</v>
      </c>
      <c r="L232" s="72" t="s">
        <v>14</v>
      </c>
      <c r="M232" s="87" t="s">
        <v>14</v>
      </c>
      <c r="N232" s="88"/>
      <c r="O232" s="68" t="s">
        <v>14</v>
      </c>
    </row>
    <row r="233" spans="2:15" x14ac:dyDescent="0.25">
      <c r="B233" s="98" t="s">
        <v>16</v>
      </c>
      <c r="C233" s="99"/>
      <c r="D233" s="99"/>
      <c r="E233" s="99"/>
      <c r="F233" s="3">
        <f>F229+F230+F231</f>
        <v>490980</v>
      </c>
      <c r="G233" s="3">
        <f t="shared" ref="G233:H233" si="25">G229+G230+G231</f>
        <v>213280</v>
      </c>
      <c r="H233" s="34">
        <f t="shared" si="25"/>
        <v>166280</v>
      </c>
      <c r="I233" s="72" t="s">
        <v>14</v>
      </c>
      <c r="J233" s="72" t="s">
        <v>14</v>
      </c>
      <c r="K233" s="72" t="s">
        <v>14</v>
      </c>
      <c r="L233" s="72" t="s">
        <v>14</v>
      </c>
      <c r="M233" s="87" t="s">
        <v>14</v>
      </c>
      <c r="N233" s="88"/>
      <c r="O233" s="68" t="s">
        <v>14</v>
      </c>
    </row>
    <row r="234" spans="2:15" x14ac:dyDescent="0.25">
      <c r="B234" s="100" t="s">
        <v>171</v>
      </c>
      <c r="C234" s="101"/>
      <c r="D234" s="101"/>
      <c r="E234" s="101"/>
      <c r="F234" s="6">
        <f>SUM(F232:F233)</f>
        <v>490980</v>
      </c>
      <c r="G234" s="6">
        <f t="shared" ref="G234:H234" si="26">SUM(G232:G233)</f>
        <v>213280</v>
      </c>
      <c r="H234" s="37">
        <f t="shared" si="26"/>
        <v>166280</v>
      </c>
      <c r="I234" s="72" t="s">
        <v>14</v>
      </c>
      <c r="J234" s="72" t="s">
        <v>14</v>
      </c>
      <c r="K234" s="72" t="s">
        <v>14</v>
      </c>
      <c r="L234" s="72" t="s">
        <v>14</v>
      </c>
      <c r="M234" s="87" t="s">
        <v>14</v>
      </c>
      <c r="N234" s="88"/>
      <c r="O234" s="68" t="s">
        <v>14</v>
      </c>
    </row>
    <row r="235" spans="2:15" ht="17.100000000000001" customHeight="1" x14ac:dyDescent="0.25">
      <c r="B235" s="112" t="s">
        <v>514</v>
      </c>
      <c r="C235" s="113"/>
      <c r="D235" s="113"/>
      <c r="E235" s="113"/>
      <c r="F235" s="113"/>
      <c r="G235" s="113"/>
      <c r="H235" s="114"/>
      <c r="I235" s="113"/>
      <c r="J235" s="113"/>
      <c r="K235" s="113"/>
      <c r="L235" s="113"/>
      <c r="M235" s="113"/>
      <c r="N235" s="113"/>
      <c r="O235" s="115"/>
    </row>
    <row r="236" spans="2:15" x14ac:dyDescent="0.25">
      <c r="B236" s="104" t="s">
        <v>172</v>
      </c>
      <c r="C236" s="105"/>
      <c r="D236" s="106" t="s">
        <v>173</v>
      </c>
      <c r="E236" s="107"/>
      <c r="F236" s="5">
        <v>997000</v>
      </c>
      <c r="G236" s="22">
        <v>550000</v>
      </c>
      <c r="H236" s="43">
        <v>550000</v>
      </c>
      <c r="I236" s="69">
        <v>68</v>
      </c>
      <c r="J236" s="70">
        <v>80</v>
      </c>
      <c r="K236" s="67">
        <v>8</v>
      </c>
      <c r="L236" s="67">
        <v>8</v>
      </c>
      <c r="M236" s="108">
        <v>0</v>
      </c>
      <c r="N236" s="109"/>
      <c r="O236" s="67">
        <v>0</v>
      </c>
    </row>
    <row r="237" spans="2:15" x14ac:dyDescent="0.25">
      <c r="B237" s="110" t="s">
        <v>15</v>
      </c>
      <c r="C237" s="111"/>
      <c r="D237" s="111"/>
      <c r="E237" s="111"/>
      <c r="F237" s="4">
        <f>SUM(F236)</f>
        <v>997000</v>
      </c>
      <c r="G237" s="4">
        <f t="shared" ref="G237:H237" si="27">SUM(G236)</f>
        <v>550000</v>
      </c>
      <c r="H237" s="33">
        <f t="shared" si="27"/>
        <v>550000</v>
      </c>
      <c r="I237" s="72" t="s">
        <v>14</v>
      </c>
      <c r="J237" s="71" t="s">
        <v>14</v>
      </c>
      <c r="K237" s="72" t="s">
        <v>14</v>
      </c>
      <c r="L237" s="72" t="s">
        <v>14</v>
      </c>
      <c r="M237" s="87" t="s">
        <v>14</v>
      </c>
      <c r="N237" s="88"/>
      <c r="O237" s="68" t="s">
        <v>14</v>
      </c>
    </row>
    <row r="238" spans="2:15" x14ac:dyDescent="0.25">
      <c r="B238" s="98" t="s">
        <v>16</v>
      </c>
      <c r="C238" s="99"/>
      <c r="D238" s="99"/>
      <c r="E238" s="99"/>
      <c r="F238" s="3">
        <v>0</v>
      </c>
      <c r="G238" s="3">
        <v>0</v>
      </c>
      <c r="H238" s="34">
        <v>0</v>
      </c>
      <c r="I238" s="72" t="s">
        <v>14</v>
      </c>
      <c r="J238" s="72" t="s">
        <v>14</v>
      </c>
      <c r="K238" s="72" t="s">
        <v>14</v>
      </c>
      <c r="L238" s="72" t="s">
        <v>14</v>
      </c>
      <c r="M238" s="87" t="s">
        <v>14</v>
      </c>
      <c r="N238" s="88"/>
      <c r="O238" s="68" t="s">
        <v>14</v>
      </c>
    </row>
    <row r="239" spans="2:15" x14ac:dyDescent="0.25">
      <c r="B239" s="100" t="s">
        <v>174</v>
      </c>
      <c r="C239" s="101"/>
      <c r="D239" s="101"/>
      <c r="E239" s="101"/>
      <c r="F239" s="6">
        <f>SUM(F237:F238)</f>
        <v>997000</v>
      </c>
      <c r="G239" s="6">
        <f t="shared" ref="G239:H239" si="28">SUM(G237:G238)</f>
        <v>550000</v>
      </c>
      <c r="H239" s="37">
        <f t="shared" si="28"/>
        <v>550000</v>
      </c>
      <c r="I239" s="72" t="s">
        <v>14</v>
      </c>
      <c r="J239" s="72" t="s">
        <v>14</v>
      </c>
      <c r="K239" s="72" t="s">
        <v>14</v>
      </c>
      <c r="L239" s="72" t="s">
        <v>14</v>
      </c>
      <c r="M239" s="87" t="s">
        <v>14</v>
      </c>
      <c r="N239" s="88"/>
      <c r="O239" s="68" t="s">
        <v>14</v>
      </c>
    </row>
    <row r="240" spans="2:15" ht="17.100000000000001" customHeight="1" x14ac:dyDescent="0.25">
      <c r="B240" s="112" t="s">
        <v>515</v>
      </c>
      <c r="C240" s="113"/>
      <c r="D240" s="113"/>
      <c r="E240" s="113"/>
      <c r="F240" s="113"/>
      <c r="G240" s="113"/>
      <c r="H240" s="114"/>
      <c r="I240" s="113"/>
      <c r="J240" s="113"/>
      <c r="K240" s="113"/>
      <c r="L240" s="113"/>
      <c r="M240" s="113"/>
      <c r="N240" s="113"/>
      <c r="O240" s="115"/>
    </row>
    <row r="241" spans="2:15" x14ac:dyDescent="0.25">
      <c r="B241" s="104" t="s">
        <v>175</v>
      </c>
      <c r="C241" s="105"/>
      <c r="D241" s="106" t="s">
        <v>176</v>
      </c>
      <c r="E241" s="107"/>
      <c r="F241" s="2">
        <v>1177600</v>
      </c>
      <c r="G241" s="23">
        <v>1056000</v>
      </c>
      <c r="H241" s="57">
        <v>1056000</v>
      </c>
      <c r="I241" s="69">
        <v>65</v>
      </c>
      <c r="J241" s="70">
        <v>115</v>
      </c>
      <c r="K241" s="67">
        <v>8</v>
      </c>
      <c r="L241" s="67">
        <v>8</v>
      </c>
      <c r="M241" s="108">
        <v>0</v>
      </c>
      <c r="N241" s="109"/>
      <c r="O241" s="67">
        <v>0</v>
      </c>
    </row>
    <row r="242" spans="2:15" x14ac:dyDescent="0.25">
      <c r="B242" s="110" t="s">
        <v>15</v>
      </c>
      <c r="C242" s="111"/>
      <c r="D242" s="111"/>
      <c r="E242" s="111"/>
      <c r="F242" s="4">
        <v>0</v>
      </c>
      <c r="G242" s="4">
        <v>0</v>
      </c>
      <c r="H242" s="33">
        <v>0</v>
      </c>
      <c r="I242" s="72" t="s">
        <v>14</v>
      </c>
      <c r="J242" s="71" t="s">
        <v>14</v>
      </c>
      <c r="K242" s="72" t="s">
        <v>14</v>
      </c>
      <c r="L242" s="72" t="s">
        <v>14</v>
      </c>
      <c r="M242" s="87" t="s">
        <v>14</v>
      </c>
      <c r="N242" s="88"/>
      <c r="O242" s="68" t="s">
        <v>14</v>
      </c>
    </row>
    <row r="243" spans="2:15" x14ac:dyDescent="0.25">
      <c r="B243" s="98" t="s">
        <v>16</v>
      </c>
      <c r="C243" s="99"/>
      <c r="D243" s="99"/>
      <c r="E243" s="99"/>
      <c r="F243" s="3">
        <f>F241</f>
        <v>1177600</v>
      </c>
      <c r="G243" s="3">
        <f t="shared" ref="G243:H243" si="29">G241</f>
        <v>1056000</v>
      </c>
      <c r="H243" s="34">
        <f t="shared" si="29"/>
        <v>1056000</v>
      </c>
      <c r="I243" s="72" t="s">
        <v>14</v>
      </c>
      <c r="J243" s="72" t="s">
        <v>14</v>
      </c>
      <c r="K243" s="72" t="s">
        <v>14</v>
      </c>
      <c r="L243" s="72" t="s">
        <v>14</v>
      </c>
      <c r="M243" s="87" t="s">
        <v>14</v>
      </c>
      <c r="N243" s="88"/>
      <c r="O243" s="68" t="s">
        <v>14</v>
      </c>
    </row>
    <row r="244" spans="2:15" x14ac:dyDescent="0.25">
      <c r="B244" s="100" t="s">
        <v>177</v>
      </c>
      <c r="C244" s="101"/>
      <c r="D244" s="101"/>
      <c r="E244" s="101"/>
      <c r="F244" s="6">
        <f>SUM(F242:F243)</f>
        <v>1177600</v>
      </c>
      <c r="G244" s="6">
        <f t="shared" ref="G244:H244" si="30">SUM(G242:G243)</f>
        <v>1056000</v>
      </c>
      <c r="H244" s="37">
        <f t="shared" si="30"/>
        <v>1056000</v>
      </c>
      <c r="I244" s="72" t="s">
        <v>14</v>
      </c>
      <c r="J244" s="72" t="s">
        <v>14</v>
      </c>
      <c r="K244" s="72" t="s">
        <v>14</v>
      </c>
      <c r="L244" s="72" t="s">
        <v>14</v>
      </c>
      <c r="M244" s="87" t="s">
        <v>14</v>
      </c>
      <c r="N244" s="88"/>
      <c r="O244" s="68" t="s">
        <v>14</v>
      </c>
    </row>
    <row r="245" spans="2:15" ht="17.100000000000001" customHeight="1" x14ac:dyDescent="0.25">
      <c r="B245" s="112" t="s">
        <v>516</v>
      </c>
      <c r="C245" s="113"/>
      <c r="D245" s="113"/>
      <c r="E245" s="113"/>
      <c r="F245" s="113"/>
      <c r="G245" s="113"/>
      <c r="H245" s="114"/>
      <c r="I245" s="113"/>
      <c r="J245" s="113"/>
      <c r="K245" s="113"/>
      <c r="L245" s="113"/>
      <c r="M245" s="113"/>
      <c r="N245" s="113"/>
      <c r="O245" s="115"/>
    </row>
    <row r="246" spans="2:15" x14ac:dyDescent="0.25">
      <c r="B246" s="104" t="s">
        <v>178</v>
      </c>
      <c r="C246" s="105"/>
      <c r="D246" s="106" t="s">
        <v>179</v>
      </c>
      <c r="E246" s="107"/>
      <c r="F246" s="2">
        <v>1359000</v>
      </c>
      <c r="G246" s="23">
        <v>1146000</v>
      </c>
      <c r="H246" s="57">
        <v>618000</v>
      </c>
      <c r="I246" s="69">
        <v>72</v>
      </c>
      <c r="J246" s="70">
        <v>115</v>
      </c>
      <c r="K246" s="67">
        <v>8</v>
      </c>
      <c r="L246" s="67">
        <v>8</v>
      </c>
      <c r="M246" s="108">
        <v>0</v>
      </c>
      <c r="N246" s="109"/>
      <c r="O246" s="67" t="s">
        <v>14</v>
      </c>
    </row>
    <row r="247" spans="2:15" x14ac:dyDescent="0.25">
      <c r="B247" s="104" t="s">
        <v>180</v>
      </c>
      <c r="C247" s="105"/>
      <c r="D247" s="106" t="s">
        <v>181</v>
      </c>
      <c r="E247" s="107"/>
      <c r="F247" s="2">
        <v>531196</v>
      </c>
      <c r="G247" s="23">
        <v>436000</v>
      </c>
      <c r="H247" s="44">
        <v>436000</v>
      </c>
      <c r="I247" s="69">
        <v>77</v>
      </c>
      <c r="J247" s="70">
        <v>120</v>
      </c>
      <c r="K247" s="67">
        <v>8</v>
      </c>
      <c r="L247" s="67">
        <v>8</v>
      </c>
      <c r="M247" s="108">
        <v>0</v>
      </c>
      <c r="N247" s="109"/>
      <c r="O247" s="67" t="s">
        <v>14</v>
      </c>
    </row>
    <row r="248" spans="2:15" x14ac:dyDescent="0.25">
      <c r="B248" s="104" t="s">
        <v>182</v>
      </c>
      <c r="C248" s="105"/>
      <c r="D248" s="106" t="s">
        <v>183</v>
      </c>
      <c r="E248" s="107"/>
      <c r="F248" s="2">
        <v>1110000</v>
      </c>
      <c r="G248" s="23">
        <v>550000</v>
      </c>
      <c r="H248" s="44">
        <v>550000</v>
      </c>
      <c r="I248" s="69">
        <v>76</v>
      </c>
      <c r="J248" s="70">
        <v>125</v>
      </c>
      <c r="K248" s="67">
        <v>8</v>
      </c>
      <c r="L248" s="67">
        <v>8</v>
      </c>
      <c r="M248" s="108">
        <v>0</v>
      </c>
      <c r="N248" s="109"/>
      <c r="O248" s="67" t="s">
        <v>14</v>
      </c>
    </row>
    <row r="249" spans="2:15" x14ac:dyDescent="0.25">
      <c r="B249" s="104" t="s">
        <v>184</v>
      </c>
      <c r="C249" s="105"/>
      <c r="D249" s="106" t="s">
        <v>185</v>
      </c>
      <c r="E249" s="107"/>
      <c r="F249" s="2">
        <v>64000</v>
      </c>
      <c r="G249" s="23">
        <v>57000</v>
      </c>
      <c r="H249" s="44">
        <v>57000</v>
      </c>
      <c r="I249" s="69">
        <v>64.5</v>
      </c>
      <c r="J249" s="70">
        <v>90</v>
      </c>
      <c r="K249" s="67">
        <v>8</v>
      </c>
      <c r="L249" s="67">
        <v>8</v>
      </c>
      <c r="M249" s="108">
        <v>0</v>
      </c>
      <c r="N249" s="109"/>
      <c r="O249" s="67" t="s">
        <v>14</v>
      </c>
    </row>
    <row r="250" spans="2:15" x14ac:dyDescent="0.25">
      <c r="B250" s="110" t="s">
        <v>15</v>
      </c>
      <c r="C250" s="111"/>
      <c r="D250" s="111"/>
      <c r="E250" s="111"/>
      <c r="F250" s="4">
        <v>0</v>
      </c>
      <c r="G250" s="4">
        <v>0</v>
      </c>
      <c r="H250" s="33">
        <v>0</v>
      </c>
      <c r="I250" s="72" t="s">
        <v>14</v>
      </c>
      <c r="J250" s="71" t="s">
        <v>14</v>
      </c>
      <c r="K250" s="72" t="s">
        <v>14</v>
      </c>
      <c r="L250" s="72" t="s">
        <v>14</v>
      </c>
      <c r="M250" s="87" t="s">
        <v>14</v>
      </c>
      <c r="N250" s="88"/>
      <c r="O250" s="68" t="s">
        <v>14</v>
      </c>
    </row>
    <row r="251" spans="2:15" x14ac:dyDescent="0.25">
      <c r="B251" s="98" t="s">
        <v>16</v>
      </c>
      <c r="C251" s="99"/>
      <c r="D251" s="99"/>
      <c r="E251" s="99"/>
      <c r="F251" s="3">
        <f>F246+F247+F248+F249</f>
        <v>3064196</v>
      </c>
      <c r="G251" s="3">
        <f>G246+G247+G248+G249</f>
        <v>2189000</v>
      </c>
      <c r="H251" s="34">
        <f t="shared" ref="H251" si="31">H246+H247+H248+H249</f>
        <v>1661000</v>
      </c>
      <c r="I251" s="72" t="s">
        <v>14</v>
      </c>
      <c r="J251" s="72" t="s">
        <v>14</v>
      </c>
      <c r="K251" s="72" t="s">
        <v>14</v>
      </c>
      <c r="L251" s="72" t="s">
        <v>14</v>
      </c>
      <c r="M251" s="87" t="s">
        <v>14</v>
      </c>
      <c r="N251" s="88"/>
      <c r="O251" s="68" t="s">
        <v>14</v>
      </c>
    </row>
    <row r="252" spans="2:15" x14ac:dyDescent="0.25">
      <c r="B252" s="100" t="s">
        <v>186</v>
      </c>
      <c r="C252" s="101"/>
      <c r="D252" s="101"/>
      <c r="E252" s="101"/>
      <c r="F252" s="6">
        <f>SUM(F250:F251)</f>
        <v>3064196</v>
      </c>
      <c r="G252" s="6">
        <f t="shared" ref="G252:H252" si="32">SUM(G250:G251)</f>
        <v>2189000</v>
      </c>
      <c r="H252" s="37">
        <f t="shared" si="32"/>
        <v>1661000</v>
      </c>
      <c r="I252" s="72" t="s">
        <v>14</v>
      </c>
      <c r="J252" s="72" t="s">
        <v>14</v>
      </c>
      <c r="K252" s="72" t="s">
        <v>14</v>
      </c>
      <c r="L252" s="72" t="s">
        <v>14</v>
      </c>
      <c r="M252" s="87" t="s">
        <v>14</v>
      </c>
      <c r="N252" s="88"/>
      <c r="O252" s="68" t="s">
        <v>14</v>
      </c>
    </row>
    <row r="253" spans="2:15" ht="17.100000000000001" customHeight="1" x14ac:dyDescent="0.25">
      <c r="B253" s="112" t="s">
        <v>517</v>
      </c>
      <c r="C253" s="113"/>
      <c r="D253" s="113"/>
      <c r="E253" s="113"/>
      <c r="F253" s="113"/>
      <c r="G253" s="113"/>
      <c r="H253" s="114"/>
      <c r="I253" s="113"/>
      <c r="J253" s="113"/>
      <c r="K253" s="113"/>
      <c r="L253" s="113"/>
      <c r="M253" s="113"/>
      <c r="N253" s="113"/>
      <c r="O253" s="115"/>
    </row>
    <row r="254" spans="2:15" x14ac:dyDescent="0.25">
      <c r="B254" s="104" t="s">
        <v>187</v>
      </c>
      <c r="C254" s="105"/>
      <c r="D254" s="106" t="s">
        <v>188</v>
      </c>
      <c r="E254" s="107"/>
      <c r="F254" s="2">
        <v>628800</v>
      </c>
      <c r="G254" s="23">
        <v>554400</v>
      </c>
      <c r="H254" s="44">
        <v>554400</v>
      </c>
      <c r="I254" s="69">
        <v>72</v>
      </c>
      <c r="J254" s="70">
        <v>95</v>
      </c>
      <c r="K254" s="67">
        <v>8</v>
      </c>
      <c r="L254" s="67">
        <v>8</v>
      </c>
      <c r="M254" s="108">
        <v>0</v>
      </c>
      <c r="N254" s="109"/>
      <c r="O254" s="67">
        <v>0</v>
      </c>
    </row>
    <row r="255" spans="2:15" x14ac:dyDescent="0.25">
      <c r="B255" s="110" t="s">
        <v>15</v>
      </c>
      <c r="C255" s="111"/>
      <c r="D255" s="111"/>
      <c r="E255" s="111"/>
      <c r="F255" s="4">
        <v>0</v>
      </c>
      <c r="G255" s="4">
        <v>0</v>
      </c>
      <c r="H255" s="33">
        <v>0</v>
      </c>
      <c r="I255" s="72" t="s">
        <v>14</v>
      </c>
      <c r="J255" s="71" t="s">
        <v>14</v>
      </c>
      <c r="K255" s="72" t="s">
        <v>14</v>
      </c>
      <c r="L255" s="72" t="s">
        <v>14</v>
      </c>
      <c r="M255" s="87" t="s">
        <v>14</v>
      </c>
      <c r="N255" s="88"/>
      <c r="O255" s="68" t="s">
        <v>14</v>
      </c>
    </row>
    <row r="256" spans="2:15" x14ac:dyDescent="0.25">
      <c r="B256" s="98" t="s">
        <v>16</v>
      </c>
      <c r="C256" s="99"/>
      <c r="D256" s="99"/>
      <c r="E256" s="99"/>
      <c r="F256" s="3">
        <f>F254</f>
        <v>628800</v>
      </c>
      <c r="G256" s="3">
        <f t="shared" ref="G256:H256" si="33">G254</f>
        <v>554400</v>
      </c>
      <c r="H256" s="34">
        <f t="shared" si="33"/>
        <v>554400</v>
      </c>
      <c r="I256" s="72" t="s">
        <v>14</v>
      </c>
      <c r="J256" s="72" t="s">
        <v>14</v>
      </c>
      <c r="K256" s="72" t="s">
        <v>14</v>
      </c>
      <c r="L256" s="72" t="s">
        <v>14</v>
      </c>
      <c r="M256" s="87" t="s">
        <v>14</v>
      </c>
      <c r="N256" s="88"/>
      <c r="O256" s="68" t="s">
        <v>14</v>
      </c>
    </row>
    <row r="257" spans="2:15" x14ac:dyDescent="0.25">
      <c r="B257" s="100" t="s">
        <v>189</v>
      </c>
      <c r="C257" s="101"/>
      <c r="D257" s="101"/>
      <c r="E257" s="101"/>
      <c r="F257" s="6">
        <f>SUM(F255:F256)</f>
        <v>628800</v>
      </c>
      <c r="G257" s="6">
        <f t="shared" ref="G257:H257" si="34">SUM(G255:G256)</f>
        <v>554400</v>
      </c>
      <c r="H257" s="37">
        <f t="shared" si="34"/>
        <v>554400</v>
      </c>
      <c r="I257" s="72" t="s">
        <v>14</v>
      </c>
      <c r="J257" s="72" t="s">
        <v>14</v>
      </c>
      <c r="K257" s="72" t="s">
        <v>14</v>
      </c>
      <c r="L257" s="72" t="s">
        <v>14</v>
      </c>
      <c r="M257" s="87" t="s">
        <v>14</v>
      </c>
      <c r="N257" s="88"/>
      <c r="O257" s="68" t="s">
        <v>14</v>
      </c>
    </row>
    <row r="258" spans="2:15" x14ac:dyDescent="0.25">
      <c r="B258" s="102" t="s">
        <v>15</v>
      </c>
      <c r="C258" s="103"/>
      <c r="D258" s="103"/>
      <c r="E258" s="103"/>
      <c r="F258" s="16">
        <f t="shared" ref="F258:G260" si="35">F184+F189+F194+F200+F205+F212+F219+F225+F232+F237+F242+F250+F255</f>
        <v>2678005</v>
      </c>
      <c r="G258" s="16">
        <f t="shared" si="35"/>
        <v>1825000</v>
      </c>
      <c r="H258" s="39">
        <f t="shared" ref="H258" si="36">H184+H189+H194+H200+H205+H212+H219+H225+H232+H237+H242+H250+H255</f>
        <v>1250000</v>
      </c>
      <c r="I258" s="72" t="s">
        <v>14</v>
      </c>
      <c r="J258" s="72" t="s">
        <v>14</v>
      </c>
      <c r="K258" s="72" t="s">
        <v>14</v>
      </c>
      <c r="L258" s="72" t="s">
        <v>14</v>
      </c>
      <c r="M258" s="87" t="s">
        <v>14</v>
      </c>
      <c r="N258" s="88"/>
      <c r="O258" s="68" t="s">
        <v>14</v>
      </c>
    </row>
    <row r="259" spans="2:15" x14ac:dyDescent="0.25">
      <c r="B259" s="92" t="s">
        <v>16</v>
      </c>
      <c r="C259" s="93"/>
      <c r="D259" s="93"/>
      <c r="E259" s="93"/>
      <c r="F259" s="27">
        <f t="shared" si="35"/>
        <v>9592831</v>
      </c>
      <c r="G259" s="27">
        <f t="shared" si="35"/>
        <v>7444050</v>
      </c>
      <c r="H259" s="80">
        <f>H185+H190+H195+H201+H206+H213+H220+H226+H233+H238+H243+H251+H256</f>
        <v>6208050</v>
      </c>
      <c r="I259" s="72" t="s">
        <v>14</v>
      </c>
      <c r="J259" s="72" t="s">
        <v>14</v>
      </c>
      <c r="K259" s="72" t="s">
        <v>14</v>
      </c>
      <c r="L259" s="72" t="s">
        <v>14</v>
      </c>
      <c r="M259" s="87" t="s">
        <v>14</v>
      </c>
      <c r="N259" s="88"/>
      <c r="O259" s="68" t="s">
        <v>14</v>
      </c>
    </row>
    <row r="260" spans="2:15" x14ac:dyDescent="0.25">
      <c r="B260" s="94" t="s">
        <v>586</v>
      </c>
      <c r="C260" s="95"/>
      <c r="D260" s="95"/>
      <c r="E260" s="95"/>
      <c r="F260" s="20">
        <f t="shared" si="35"/>
        <v>12270836</v>
      </c>
      <c r="G260" s="20">
        <f t="shared" si="35"/>
        <v>9269050</v>
      </c>
      <c r="H260" s="79">
        <f>H186+H191+H196+H202+H207+H214+H221+H227+H234+H239+H244+H252+H257</f>
        <v>7458050</v>
      </c>
      <c r="I260" s="72" t="s">
        <v>14</v>
      </c>
      <c r="J260" s="72" t="s">
        <v>14</v>
      </c>
      <c r="K260" s="72" t="s">
        <v>14</v>
      </c>
      <c r="L260" s="72" t="s">
        <v>14</v>
      </c>
      <c r="M260" s="87" t="s">
        <v>14</v>
      </c>
      <c r="N260" s="88"/>
      <c r="O260" s="68" t="s">
        <v>14</v>
      </c>
    </row>
    <row r="261" spans="2:15" ht="18.600000000000001" customHeight="1" x14ac:dyDescent="0.25">
      <c r="B261" s="117" t="s">
        <v>518</v>
      </c>
      <c r="C261" s="113"/>
      <c r="D261" s="113"/>
      <c r="E261" s="113"/>
      <c r="F261" s="113"/>
      <c r="G261" s="113"/>
      <c r="H261" s="105"/>
      <c r="I261" s="113"/>
      <c r="J261" s="113"/>
      <c r="K261" s="113"/>
      <c r="L261" s="113"/>
      <c r="M261" s="113"/>
      <c r="N261" s="113"/>
      <c r="O261" s="115"/>
    </row>
    <row r="262" spans="2:15" ht="17.100000000000001" customHeight="1" x14ac:dyDescent="0.25">
      <c r="B262" s="112" t="s">
        <v>190</v>
      </c>
      <c r="C262" s="113"/>
      <c r="D262" s="113"/>
      <c r="E262" s="113"/>
      <c r="F262" s="113"/>
      <c r="G262" s="113"/>
      <c r="H262" s="116"/>
      <c r="I262" s="113"/>
      <c r="J262" s="113"/>
      <c r="K262" s="113"/>
      <c r="L262" s="113"/>
      <c r="M262" s="113"/>
      <c r="N262" s="113"/>
      <c r="O262" s="115"/>
    </row>
    <row r="263" spans="2:15" x14ac:dyDescent="0.25">
      <c r="B263" s="104" t="s">
        <v>191</v>
      </c>
      <c r="C263" s="105"/>
      <c r="D263" s="106" t="s">
        <v>192</v>
      </c>
      <c r="E263" s="107"/>
      <c r="F263" s="2">
        <v>160800</v>
      </c>
      <c r="G263" s="23">
        <v>65800</v>
      </c>
      <c r="H263" s="44">
        <v>65800</v>
      </c>
      <c r="I263" s="69"/>
      <c r="J263" s="70">
        <v>60</v>
      </c>
      <c r="K263" s="67">
        <v>8</v>
      </c>
      <c r="L263" s="67">
        <v>7</v>
      </c>
      <c r="M263" s="108">
        <v>0</v>
      </c>
      <c r="N263" s="109"/>
      <c r="O263" s="67">
        <v>1</v>
      </c>
    </row>
    <row r="264" spans="2:15" x14ac:dyDescent="0.25">
      <c r="B264" s="110" t="s">
        <v>15</v>
      </c>
      <c r="C264" s="111"/>
      <c r="D264" s="111"/>
      <c r="E264" s="111"/>
      <c r="F264" s="4">
        <v>0</v>
      </c>
      <c r="G264" s="4">
        <v>0</v>
      </c>
      <c r="H264" s="33">
        <v>0</v>
      </c>
      <c r="I264" s="72" t="s">
        <v>14</v>
      </c>
      <c r="J264" s="71" t="s">
        <v>14</v>
      </c>
      <c r="K264" s="72" t="s">
        <v>14</v>
      </c>
      <c r="L264" s="72" t="s">
        <v>14</v>
      </c>
      <c r="M264" s="87" t="s">
        <v>14</v>
      </c>
      <c r="N264" s="88"/>
      <c r="O264" s="68" t="s">
        <v>14</v>
      </c>
    </row>
    <row r="265" spans="2:15" x14ac:dyDescent="0.25">
      <c r="B265" s="98" t="s">
        <v>16</v>
      </c>
      <c r="C265" s="99"/>
      <c r="D265" s="99"/>
      <c r="E265" s="99"/>
      <c r="F265" s="3">
        <f>F263</f>
        <v>160800</v>
      </c>
      <c r="G265" s="3">
        <f t="shared" ref="G265:H265" si="37">G263</f>
        <v>65800</v>
      </c>
      <c r="H265" s="34">
        <f t="shared" si="37"/>
        <v>65800</v>
      </c>
      <c r="I265" s="72" t="s">
        <v>14</v>
      </c>
      <c r="J265" s="72" t="s">
        <v>14</v>
      </c>
      <c r="K265" s="72" t="s">
        <v>14</v>
      </c>
      <c r="L265" s="72" t="s">
        <v>14</v>
      </c>
      <c r="M265" s="87" t="s">
        <v>14</v>
      </c>
      <c r="N265" s="88"/>
      <c r="O265" s="68" t="s">
        <v>14</v>
      </c>
    </row>
    <row r="266" spans="2:15" x14ac:dyDescent="0.25">
      <c r="B266" s="100" t="s">
        <v>581</v>
      </c>
      <c r="C266" s="101"/>
      <c r="D266" s="101"/>
      <c r="E266" s="101"/>
      <c r="F266" s="6">
        <f>SUM(F264:F265)</f>
        <v>160800</v>
      </c>
      <c r="G266" s="6">
        <f t="shared" ref="G266:H266" si="38">SUM(G264:G265)</f>
        <v>65800</v>
      </c>
      <c r="H266" s="37">
        <f t="shared" si="38"/>
        <v>65800</v>
      </c>
      <c r="I266" s="72" t="s">
        <v>14</v>
      </c>
      <c r="J266" s="72" t="s">
        <v>14</v>
      </c>
      <c r="K266" s="72" t="s">
        <v>14</v>
      </c>
      <c r="L266" s="72" t="s">
        <v>14</v>
      </c>
      <c r="M266" s="87" t="s">
        <v>14</v>
      </c>
      <c r="N266" s="88"/>
      <c r="O266" s="68" t="s">
        <v>14</v>
      </c>
    </row>
    <row r="267" spans="2:15" ht="17.100000000000001" customHeight="1" x14ac:dyDescent="0.25">
      <c r="B267" s="112" t="s">
        <v>519</v>
      </c>
      <c r="C267" s="113"/>
      <c r="D267" s="113"/>
      <c r="E267" s="113"/>
      <c r="F267" s="113"/>
      <c r="G267" s="113"/>
      <c r="H267" s="114"/>
      <c r="I267" s="113"/>
      <c r="J267" s="113"/>
      <c r="K267" s="113"/>
      <c r="L267" s="113"/>
      <c r="M267" s="113"/>
      <c r="N267" s="113"/>
      <c r="O267" s="115"/>
    </row>
    <row r="268" spans="2:15" x14ac:dyDescent="0.25">
      <c r="B268" s="104" t="s">
        <v>193</v>
      </c>
      <c r="C268" s="105"/>
      <c r="D268" s="106" t="s">
        <v>194</v>
      </c>
      <c r="E268" s="107"/>
      <c r="F268" s="2">
        <v>1090000</v>
      </c>
      <c r="G268" s="23">
        <v>978000</v>
      </c>
      <c r="H268" s="57">
        <v>978000</v>
      </c>
      <c r="I268" s="69">
        <v>71</v>
      </c>
      <c r="J268" s="70">
        <v>90</v>
      </c>
      <c r="K268" s="67">
        <v>8</v>
      </c>
      <c r="L268" s="67">
        <v>8</v>
      </c>
      <c r="M268" s="108">
        <v>0</v>
      </c>
      <c r="N268" s="109"/>
      <c r="O268" s="67">
        <v>0</v>
      </c>
    </row>
    <row r="269" spans="2:15" x14ac:dyDescent="0.25">
      <c r="B269" s="110" t="s">
        <v>15</v>
      </c>
      <c r="C269" s="111"/>
      <c r="D269" s="111"/>
      <c r="E269" s="111"/>
      <c r="F269" s="4">
        <v>0</v>
      </c>
      <c r="G269" s="4">
        <v>0</v>
      </c>
      <c r="H269" s="33">
        <v>0</v>
      </c>
      <c r="I269" s="72" t="s">
        <v>14</v>
      </c>
      <c r="J269" s="71" t="s">
        <v>14</v>
      </c>
      <c r="K269" s="72" t="s">
        <v>14</v>
      </c>
      <c r="L269" s="72" t="s">
        <v>14</v>
      </c>
      <c r="M269" s="87" t="s">
        <v>14</v>
      </c>
      <c r="N269" s="88"/>
      <c r="O269" s="68" t="s">
        <v>14</v>
      </c>
    </row>
    <row r="270" spans="2:15" x14ac:dyDescent="0.25">
      <c r="B270" s="98" t="s">
        <v>16</v>
      </c>
      <c r="C270" s="99"/>
      <c r="D270" s="99"/>
      <c r="E270" s="99"/>
      <c r="F270" s="3">
        <f>F268</f>
        <v>1090000</v>
      </c>
      <c r="G270" s="3">
        <f t="shared" ref="G270:H270" si="39">G268</f>
        <v>978000</v>
      </c>
      <c r="H270" s="34">
        <f t="shared" si="39"/>
        <v>978000</v>
      </c>
      <c r="I270" s="72" t="s">
        <v>14</v>
      </c>
      <c r="J270" s="72" t="s">
        <v>14</v>
      </c>
      <c r="K270" s="72" t="s">
        <v>14</v>
      </c>
      <c r="L270" s="72" t="s">
        <v>14</v>
      </c>
      <c r="M270" s="87" t="s">
        <v>14</v>
      </c>
      <c r="N270" s="88"/>
      <c r="O270" s="68" t="s">
        <v>14</v>
      </c>
    </row>
    <row r="271" spans="2:15" x14ac:dyDescent="0.25">
      <c r="B271" s="100" t="s">
        <v>195</v>
      </c>
      <c r="C271" s="101"/>
      <c r="D271" s="101"/>
      <c r="E271" s="101"/>
      <c r="F271" s="6">
        <f>SUM(F269:F270)</f>
        <v>1090000</v>
      </c>
      <c r="G271" s="6">
        <f t="shared" ref="G271:H271" si="40">SUM(G269:G270)</f>
        <v>978000</v>
      </c>
      <c r="H271" s="37">
        <f t="shared" si="40"/>
        <v>978000</v>
      </c>
      <c r="I271" s="72" t="s">
        <v>14</v>
      </c>
      <c r="J271" s="72" t="s">
        <v>14</v>
      </c>
      <c r="K271" s="72" t="s">
        <v>14</v>
      </c>
      <c r="L271" s="72" t="s">
        <v>14</v>
      </c>
      <c r="M271" s="87" t="s">
        <v>14</v>
      </c>
      <c r="N271" s="88"/>
      <c r="O271" s="68" t="s">
        <v>14</v>
      </c>
    </row>
    <row r="272" spans="2:15" ht="17.100000000000001" customHeight="1" x14ac:dyDescent="0.25">
      <c r="B272" s="112" t="s">
        <v>520</v>
      </c>
      <c r="C272" s="113"/>
      <c r="D272" s="113"/>
      <c r="E272" s="113"/>
      <c r="F272" s="113"/>
      <c r="G272" s="113"/>
      <c r="H272" s="114"/>
      <c r="I272" s="113"/>
      <c r="J272" s="113"/>
      <c r="K272" s="113"/>
      <c r="L272" s="113"/>
      <c r="M272" s="113"/>
      <c r="N272" s="113"/>
      <c r="O272" s="115"/>
    </row>
    <row r="273" spans="2:15" x14ac:dyDescent="0.25">
      <c r="B273" s="104" t="s">
        <v>196</v>
      </c>
      <c r="C273" s="105"/>
      <c r="D273" s="106" t="s">
        <v>197</v>
      </c>
      <c r="E273" s="107"/>
      <c r="F273" s="2">
        <v>540000</v>
      </c>
      <c r="G273" s="23">
        <v>486000</v>
      </c>
      <c r="H273" s="44">
        <v>486000</v>
      </c>
      <c r="I273" s="69">
        <v>66</v>
      </c>
      <c r="J273" s="70">
        <v>80</v>
      </c>
      <c r="K273" s="67">
        <v>8</v>
      </c>
      <c r="L273" s="67">
        <v>8</v>
      </c>
      <c r="M273" s="108">
        <v>0</v>
      </c>
      <c r="N273" s="109"/>
      <c r="O273" s="67">
        <v>0</v>
      </c>
    </row>
    <row r="274" spans="2:15" x14ac:dyDescent="0.25">
      <c r="B274" s="110" t="s">
        <v>15</v>
      </c>
      <c r="C274" s="111"/>
      <c r="D274" s="111"/>
      <c r="E274" s="111"/>
      <c r="F274" s="4">
        <v>0</v>
      </c>
      <c r="G274" s="4">
        <v>0</v>
      </c>
      <c r="H274" s="33">
        <v>0</v>
      </c>
      <c r="I274" s="72" t="s">
        <v>14</v>
      </c>
      <c r="J274" s="71" t="s">
        <v>14</v>
      </c>
      <c r="K274" s="72" t="s">
        <v>14</v>
      </c>
      <c r="L274" s="72" t="s">
        <v>14</v>
      </c>
      <c r="M274" s="87" t="s">
        <v>14</v>
      </c>
      <c r="N274" s="88"/>
      <c r="O274" s="68" t="s">
        <v>14</v>
      </c>
    </row>
    <row r="275" spans="2:15" x14ac:dyDescent="0.25">
      <c r="B275" s="98" t="s">
        <v>16</v>
      </c>
      <c r="C275" s="99"/>
      <c r="D275" s="99"/>
      <c r="E275" s="99"/>
      <c r="F275" s="3">
        <f>F273</f>
        <v>540000</v>
      </c>
      <c r="G275" s="3">
        <f t="shared" ref="G275:H275" si="41">G273</f>
        <v>486000</v>
      </c>
      <c r="H275" s="34">
        <f t="shared" si="41"/>
        <v>486000</v>
      </c>
      <c r="I275" s="72" t="s">
        <v>14</v>
      </c>
      <c r="J275" s="72" t="s">
        <v>14</v>
      </c>
      <c r="K275" s="72" t="s">
        <v>14</v>
      </c>
      <c r="L275" s="72" t="s">
        <v>14</v>
      </c>
      <c r="M275" s="87" t="s">
        <v>14</v>
      </c>
      <c r="N275" s="88"/>
      <c r="O275" s="68" t="s">
        <v>14</v>
      </c>
    </row>
    <row r="276" spans="2:15" x14ac:dyDescent="0.25">
      <c r="B276" s="100" t="s">
        <v>198</v>
      </c>
      <c r="C276" s="101"/>
      <c r="D276" s="101"/>
      <c r="E276" s="101"/>
      <c r="F276" s="6">
        <f>SUM(F274:F275)</f>
        <v>540000</v>
      </c>
      <c r="G276" s="6">
        <f t="shared" ref="G276:H276" si="42">SUM(G274:G275)</f>
        <v>486000</v>
      </c>
      <c r="H276" s="37">
        <f t="shared" si="42"/>
        <v>486000</v>
      </c>
      <c r="I276" s="72" t="s">
        <v>14</v>
      </c>
      <c r="J276" s="72" t="s">
        <v>14</v>
      </c>
      <c r="K276" s="72" t="s">
        <v>14</v>
      </c>
      <c r="L276" s="72" t="s">
        <v>14</v>
      </c>
      <c r="M276" s="87" t="s">
        <v>14</v>
      </c>
      <c r="N276" s="88"/>
      <c r="O276" s="68" t="s">
        <v>14</v>
      </c>
    </row>
    <row r="277" spans="2:15" ht="17.100000000000001" customHeight="1" x14ac:dyDescent="0.25">
      <c r="B277" s="112" t="s">
        <v>521</v>
      </c>
      <c r="C277" s="113"/>
      <c r="D277" s="113"/>
      <c r="E277" s="113"/>
      <c r="F277" s="113"/>
      <c r="G277" s="113"/>
      <c r="H277" s="114"/>
      <c r="I277" s="113"/>
      <c r="J277" s="113"/>
      <c r="K277" s="113"/>
      <c r="L277" s="113"/>
      <c r="M277" s="113"/>
      <c r="N277" s="113"/>
      <c r="O277" s="115"/>
    </row>
    <row r="278" spans="2:15" x14ac:dyDescent="0.25">
      <c r="B278" s="104" t="s">
        <v>199</v>
      </c>
      <c r="C278" s="105"/>
      <c r="D278" s="106" t="s">
        <v>200</v>
      </c>
      <c r="E278" s="107"/>
      <c r="F278" s="2">
        <v>700000</v>
      </c>
      <c r="G278" s="23">
        <v>564000</v>
      </c>
      <c r="H278" s="44">
        <v>564000</v>
      </c>
      <c r="I278" s="69">
        <v>66</v>
      </c>
      <c r="J278" s="70">
        <v>105</v>
      </c>
      <c r="K278" s="67">
        <v>8</v>
      </c>
      <c r="L278" s="67">
        <v>8</v>
      </c>
      <c r="M278" s="108">
        <v>0</v>
      </c>
      <c r="N278" s="109"/>
      <c r="O278" s="67">
        <v>0</v>
      </c>
    </row>
    <row r="279" spans="2:15" x14ac:dyDescent="0.25">
      <c r="B279" s="110" t="s">
        <v>15</v>
      </c>
      <c r="C279" s="111"/>
      <c r="D279" s="111"/>
      <c r="E279" s="111"/>
      <c r="F279" s="4">
        <v>0</v>
      </c>
      <c r="G279" s="4">
        <v>0</v>
      </c>
      <c r="H279" s="33">
        <v>0</v>
      </c>
      <c r="I279" s="72" t="s">
        <v>14</v>
      </c>
      <c r="J279" s="71" t="s">
        <v>14</v>
      </c>
      <c r="K279" s="72" t="s">
        <v>14</v>
      </c>
      <c r="L279" s="72" t="s">
        <v>14</v>
      </c>
      <c r="M279" s="87" t="s">
        <v>14</v>
      </c>
      <c r="N279" s="88"/>
      <c r="O279" s="68" t="s">
        <v>14</v>
      </c>
    </row>
    <row r="280" spans="2:15" x14ac:dyDescent="0.25">
      <c r="B280" s="98" t="s">
        <v>16</v>
      </c>
      <c r="C280" s="99"/>
      <c r="D280" s="99"/>
      <c r="E280" s="99"/>
      <c r="F280" s="3">
        <f>F278</f>
        <v>700000</v>
      </c>
      <c r="G280" s="3">
        <f t="shared" ref="G280:H280" si="43">G278</f>
        <v>564000</v>
      </c>
      <c r="H280" s="34">
        <f t="shared" si="43"/>
        <v>564000</v>
      </c>
      <c r="I280" s="72" t="s">
        <v>14</v>
      </c>
      <c r="J280" s="72" t="s">
        <v>14</v>
      </c>
      <c r="K280" s="72" t="s">
        <v>14</v>
      </c>
      <c r="L280" s="72" t="s">
        <v>14</v>
      </c>
      <c r="M280" s="87" t="s">
        <v>14</v>
      </c>
      <c r="N280" s="88"/>
      <c r="O280" s="68" t="s">
        <v>14</v>
      </c>
    </row>
    <row r="281" spans="2:15" x14ac:dyDescent="0.25">
      <c r="B281" s="100" t="s">
        <v>201</v>
      </c>
      <c r="C281" s="101"/>
      <c r="D281" s="101"/>
      <c r="E281" s="101"/>
      <c r="F281" s="6">
        <f>SUM(F279:F280)</f>
        <v>700000</v>
      </c>
      <c r="G281" s="6">
        <f t="shared" ref="G281:H281" si="44">SUM(G279:G280)</f>
        <v>564000</v>
      </c>
      <c r="H281" s="37">
        <f t="shared" si="44"/>
        <v>564000</v>
      </c>
      <c r="I281" s="72" t="s">
        <v>14</v>
      </c>
      <c r="J281" s="72" t="s">
        <v>14</v>
      </c>
      <c r="K281" s="72" t="s">
        <v>14</v>
      </c>
      <c r="L281" s="72" t="s">
        <v>14</v>
      </c>
      <c r="M281" s="87" t="s">
        <v>14</v>
      </c>
      <c r="N281" s="88"/>
      <c r="O281" s="68" t="s">
        <v>14</v>
      </c>
    </row>
    <row r="282" spans="2:15" ht="17.100000000000001" customHeight="1" x14ac:dyDescent="0.25">
      <c r="B282" s="112" t="s">
        <v>522</v>
      </c>
      <c r="C282" s="113"/>
      <c r="D282" s="113"/>
      <c r="E282" s="113"/>
      <c r="F282" s="113"/>
      <c r="G282" s="113"/>
      <c r="H282" s="114"/>
      <c r="I282" s="113"/>
      <c r="J282" s="113"/>
      <c r="K282" s="113"/>
      <c r="L282" s="113"/>
      <c r="M282" s="113"/>
      <c r="N282" s="113"/>
      <c r="O282" s="115"/>
    </row>
    <row r="283" spans="2:15" x14ac:dyDescent="0.25">
      <c r="B283" s="104" t="s">
        <v>202</v>
      </c>
      <c r="C283" s="105"/>
      <c r="D283" s="106" t="s">
        <v>203</v>
      </c>
      <c r="E283" s="107"/>
      <c r="F283" s="2">
        <v>320600</v>
      </c>
      <c r="G283" s="23">
        <v>234000</v>
      </c>
      <c r="H283" s="44">
        <v>234000</v>
      </c>
      <c r="I283" s="69">
        <v>71</v>
      </c>
      <c r="J283" s="70">
        <v>80</v>
      </c>
      <c r="K283" s="67">
        <v>8</v>
      </c>
      <c r="L283" s="67">
        <v>8</v>
      </c>
      <c r="M283" s="108">
        <v>0</v>
      </c>
      <c r="N283" s="109"/>
      <c r="O283" s="67">
        <v>0</v>
      </c>
    </row>
    <row r="284" spans="2:15" x14ac:dyDescent="0.25">
      <c r="B284" s="110" t="s">
        <v>15</v>
      </c>
      <c r="C284" s="111"/>
      <c r="D284" s="111"/>
      <c r="E284" s="111"/>
      <c r="F284" s="4">
        <v>0</v>
      </c>
      <c r="G284" s="4">
        <v>0</v>
      </c>
      <c r="H284" s="33">
        <v>0</v>
      </c>
      <c r="I284" s="72" t="s">
        <v>14</v>
      </c>
      <c r="J284" s="71" t="s">
        <v>14</v>
      </c>
      <c r="K284" s="72" t="s">
        <v>14</v>
      </c>
      <c r="L284" s="72" t="s">
        <v>14</v>
      </c>
      <c r="M284" s="87" t="s">
        <v>14</v>
      </c>
      <c r="N284" s="88"/>
      <c r="O284" s="68" t="s">
        <v>14</v>
      </c>
    </row>
    <row r="285" spans="2:15" x14ac:dyDescent="0.25">
      <c r="B285" s="98" t="s">
        <v>16</v>
      </c>
      <c r="C285" s="99"/>
      <c r="D285" s="99"/>
      <c r="E285" s="99"/>
      <c r="F285" s="3">
        <f>F283</f>
        <v>320600</v>
      </c>
      <c r="G285" s="3">
        <f t="shared" ref="G285:H285" si="45">G283</f>
        <v>234000</v>
      </c>
      <c r="H285" s="34">
        <f t="shared" si="45"/>
        <v>234000</v>
      </c>
      <c r="I285" s="72" t="s">
        <v>14</v>
      </c>
      <c r="J285" s="72" t="s">
        <v>14</v>
      </c>
      <c r="K285" s="72" t="s">
        <v>14</v>
      </c>
      <c r="L285" s="72" t="s">
        <v>14</v>
      </c>
      <c r="M285" s="87" t="s">
        <v>14</v>
      </c>
      <c r="N285" s="88"/>
      <c r="O285" s="68" t="s">
        <v>14</v>
      </c>
    </row>
    <row r="286" spans="2:15" x14ac:dyDescent="0.25">
      <c r="B286" s="100" t="s">
        <v>204</v>
      </c>
      <c r="C286" s="101"/>
      <c r="D286" s="101"/>
      <c r="E286" s="101"/>
      <c r="F286" s="6">
        <f>SUM(F284:F285)</f>
        <v>320600</v>
      </c>
      <c r="G286" s="6">
        <f t="shared" ref="G286:H286" si="46">SUM(G284:G285)</f>
        <v>234000</v>
      </c>
      <c r="H286" s="37">
        <f t="shared" si="46"/>
        <v>234000</v>
      </c>
      <c r="I286" s="72" t="s">
        <v>14</v>
      </c>
      <c r="J286" s="72" t="s">
        <v>14</v>
      </c>
      <c r="K286" s="72" t="s">
        <v>14</v>
      </c>
      <c r="L286" s="72" t="s">
        <v>14</v>
      </c>
      <c r="M286" s="87" t="s">
        <v>14</v>
      </c>
      <c r="N286" s="88"/>
      <c r="O286" s="68" t="s">
        <v>14</v>
      </c>
    </row>
    <row r="287" spans="2:15" ht="17.100000000000001" customHeight="1" x14ac:dyDescent="0.25">
      <c r="B287" s="112" t="s">
        <v>523</v>
      </c>
      <c r="C287" s="113"/>
      <c r="D287" s="113"/>
      <c r="E287" s="113"/>
      <c r="F287" s="113"/>
      <c r="G287" s="113"/>
      <c r="H287" s="114"/>
      <c r="I287" s="113"/>
      <c r="J287" s="113"/>
      <c r="K287" s="113"/>
      <c r="L287" s="113"/>
      <c r="M287" s="113"/>
      <c r="N287" s="113"/>
      <c r="O287" s="115"/>
    </row>
    <row r="288" spans="2:15" x14ac:dyDescent="0.25">
      <c r="B288" s="104" t="s">
        <v>205</v>
      </c>
      <c r="C288" s="105"/>
      <c r="D288" s="106" t="s">
        <v>206</v>
      </c>
      <c r="E288" s="107"/>
      <c r="F288" s="2">
        <v>522200</v>
      </c>
      <c r="G288" s="23">
        <v>385890</v>
      </c>
      <c r="H288" s="44">
        <v>385890</v>
      </c>
      <c r="I288" s="69">
        <v>76</v>
      </c>
      <c r="J288" s="70">
        <v>80</v>
      </c>
      <c r="K288" s="67">
        <v>8</v>
      </c>
      <c r="L288" s="67">
        <v>8</v>
      </c>
      <c r="M288" s="108">
        <v>0</v>
      </c>
      <c r="N288" s="109"/>
      <c r="O288" s="67">
        <v>0</v>
      </c>
    </row>
    <row r="289" spans="2:15" x14ac:dyDescent="0.25">
      <c r="B289" s="110" t="s">
        <v>15</v>
      </c>
      <c r="C289" s="111"/>
      <c r="D289" s="111"/>
      <c r="E289" s="111"/>
      <c r="F289" s="4">
        <v>0</v>
      </c>
      <c r="G289" s="4">
        <v>0</v>
      </c>
      <c r="H289" s="33">
        <v>0</v>
      </c>
      <c r="I289" s="72" t="s">
        <v>14</v>
      </c>
      <c r="J289" s="71" t="s">
        <v>14</v>
      </c>
      <c r="K289" s="72" t="s">
        <v>14</v>
      </c>
      <c r="L289" s="72" t="s">
        <v>14</v>
      </c>
      <c r="M289" s="87" t="s">
        <v>14</v>
      </c>
      <c r="N289" s="88"/>
      <c r="O289" s="68" t="s">
        <v>14</v>
      </c>
    </row>
    <row r="290" spans="2:15" x14ac:dyDescent="0.25">
      <c r="B290" s="98" t="s">
        <v>16</v>
      </c>
      <c r="C290" s="99"/>
      <c r="D290" s="99"/>
      <c r="E290" s="99"/>
      <c r="F290" s="3">
        <f>F288</f>
        <v>522200</v>
      </c>
      <c r="G290" s="3">
        <f t="shared" ref="G290:H290" si="47">G288</f>
        <v>385890</v>
      </c>
      <c r="H290" s="34">
        <f t="shared" si="47"/>
        <v>385890</v>
      </c>
      <c r="I290" s="72" t="s">
        <v>14</v>
      </c>
      <c r="J290" s="72" t="s">
        <v>14</v>
      </c>
      <c r="K290" s="72" t="s">
        <v>14</v>
      </c>
      <c r="L290" s="72" t="s">
        <v>14</v>
      </c>
      <c r="M290" s="87" t="s">
        <v>14</v>
      </c>
      <c r="N290" s="88"/>
      <c r="O290" s="68" t="s">
        <v>14</v>
      </c>
    </row>
    <row r="291" spans="2:15" x14ac:dyDescent="0.25">
      <c r="B291" s="100" t="s">
        <v>207</v>
      </c>
      <c r="C291" s="101"/>
      <c r="D291" s="101"/>
      <c r="E291" s="101"/>
      <c r="F291" s="6">
        <f>SUM(F289:F290)</f>
        <v>522200</v>
      </c>
      <c r="G291" s="6">
        <f t="shared" ref="G291:H291" si="48">SUM(G289:G290)</f>
        <v>385890</v>
      </c>
      <c r="H291" s="37">
        <f t="shared" si="48"/>
        <v>385890</v>
      </c>
      <c r="I291" s="72" t="s">
        <v>14</v>
      </c>
      <c r="J291" s="72" t="s">
        <v>14</v>
      </c>
      <c r="K291" s="72" t="s">
        <v>14</v>
      </c>
      <c r="L291" s="72" t="s">
        <v>14</v>
      </c>
      <c r="M291" s="87" t="s">
        <v>14</v>
      </c>
      <c r="N291" s="88"/>
      <c r="O291" s="68" t="s">
        <v>14</v>
      </c>
    </row>
    <row r="292" spans="2:15" ht="17.100000000000001" customHeight="1" x14ac:dyDescent="0.25">
      <c r="B292" s="112" t="s">
        <v>524</v>
      </c>
      <c r="C292" s="113"/>
      <c r="D292" s="113"/>
      <c r="E292" s="113"/>
      <c r="F292" s="113"/>
      <c r="G292" s="113"/>
      <c r="H292" s="114"/>
      <c r="I292" s="113"/>
      <c r="J292" s="113"/>
      <c r="K292" s="113"/>
      <c r="L292" s="113"/>
      <c r="M292" s="113"/>
      <c r="N292" s="113"/>
      <c r="O292" s="115"/>
    </row>
    <row r="293" spans="2:15" x14ac:dyDescent="0.25">
      <c r="B293" s="104" t="s">
        <v>208</v>
      </c>
      <c r="C293" s="105"/>
      <c r="D293" s="106" t="s">
        <v>209</v>
      </c>
      <c r="E293" s="107"/>
      <c r="F293" s="5">
        <v>1509000</v>
      </c>
      <c r="G293" s="22">
        <v>500000</v>
      </c>
      <c r="H293" s="43">
        <v>500000</v>
      </c>
      <c r="I293" s="69">
        <v>86</v>
      </c>
      <c r="J293" s="70">
        <v>95</v>
      </c>
      <c r="K293" s="67">
        <v>8</v>
      </c>
      <c r="L293" s="67">
        <v>8</v>
      </c>
      <c r="M293" s="108">
        <v>0</v>
      </c>
      <c r="N293" s="109"/>
      <c r="O293" s="67">
        <v>0</v>
      </c>
    </row>
    <row r="294" spans="2:15" x14ac:dyDescent="0.25">
      <c r="B294" s="104" t="s">
        <v>210</v>
      </c>
      <c r="C294" s="105"/>
      <c r="D294" s="106" t="s">
        <v>211</v>
      </c>
      <c r="E294" s="107"/>
      <c r="F294" s="2">
        <v>99900</v>
      </c>
      <c r="G294" s="23">
        <v>85500</v>
      </c>
      <c r="H294" s="44">
        <v>85500</v>
      </c>
      <c r="I294" s="69">
        <v>74</v>
      </c>
      <c r="J294" s="70">
        <v>80</v>
      </c>
      <c r="K294" s="67">
        <v>8</v>
      </c>
      <c r="L294" s="67">
        <v>8</v>
      </c>
      <c r="M294" s="108">
        <v>0</v>
      </c>
      <c r="N294" s="109"/>
      <c r="O294" s="67">
        <v>0</v>
      </c>
    </row>
    <row r="295" spans="2:15" x14ac:dyDescent="0.25">
      <c r="B295" s="110" t="s">
        <v>15</v>
      </c>
      <c r="C295" s="111"/>
      <c r="D295" s="111"/>
      <c r="E295" s="111"/>
      <c r="F295" s="4">
        <f>F293</f>
        <v>1509000</v>
      </c>
      <c r="G295" s="4">
        <f t="shared" ref="G295:H295" si="49">G293</f>
        <v>500000</v>
      </c>
      <c r="H295" s="33">
        <f t="shared" si="49"/>
        <v>500000</v>
      </c>
      <c r="I295" s="72" t="s">
        <v>14</v>
      </c>
      <c r="J295" s="71" t="s">
        <v>14</v>
      </c>
      <c r="K295" s="72" t="s">
        <v>14</v>
      </c>
      <c r="L295" s="72" t="s">
        <v>14</v>
      </c>
      <c r="M295" s="87" t="s">
        <v>14</v>
      </c>
      <c r="N295" s="88"/>
      <c r="O295" s="68" t="s">
        <v>14</v>
      </c>
    </row>
    <row r="296" spans="2:15" x14ac:dyDescent="0.25">
      <c r="B296" s="98" t="s">
        <v>16</v>
      </c>
      <c r="C296" s="99"/>
      <c r="D296" s="99"/>
      <c r="E296" s="99"/>
      <c r="F296" s="3">
        <f>F294</f>
        <v>99900</v>
      </c>
      <c r="G296" s="3">
        <f t="shared" ref="G296:H296" si="50">G294</f>
        <v>85500</v>
      </c>
      <c r="H296" s="34">
        <f t="shared" si="50"/>
        <v>85500</v>
      </c>
      <c r="I296" s="72" t="s">
        <v>14</v>
      </c>
      <c r="J296" s="72" t="s">
        <v>14</v>
      </c>
      <c r="K296" s="72" t="s">
        <v>14</v>
      </c>
      <c r="L296" s="72" t="s">
        <v>14</v>
      </c>
      <c r="M296" s="87" t="s">
        <v>14</v>
      </c>
      <c r="N296" s="88"/>
      <c r="O296" s="68" t="s">
        <v>14</v>
      </c>
    </row>
    <row r="297" spans="2:15" x14ac:dyDescent="0.25">
      <c r="B297" s="100" t="s">
        <v>212</v>
      </c>
      <c r="C297" s="101"/>
      <c r="D297" s="101"/>
      <c r="E297" s="101"/>
      <c r="F297" s="6">
        <f>SUM(F295:F296)</f>
        <v>1608900</v>
      </c>
      <c r="G297" s="6">
        <f t="shared" ref="G297:H297" si="51">SUM(G295:G296)</f>
        <v>585500</v>
      </c>
      <c r="H297" s="37">
        <f t="shared" si="51"/>
        <v>585500</v>
      </c>
      <c r="I297" s="72" t="s">
        <v>14</v>
      </c>
      <c r="J297" s="72" t="s">
        <v>14</v>
      </c>
      <c r="K297" s="72" t="s">
        <v>14</v>
      </c>
      <c r="L297" s="72" t="s">
        <v>14</v>
      </c>
      <c r="M297" s="87" t="s">
        <v>14</v>
      </c>
      <c r="N297" s="88"/>
      <c r="O297" s="68" t="s">
        <v>14</v>
      </c>
    </row>
    <row r="298" spans="2:15" ht="17.100000000000001" customHeight="1" x14ac:dyDescent="0.25">
      <c r="B298" s="112" t="s">
        <v>525</v>
      </c>
      <c r="C298" s="113"/>
      <c r="D298" s="113"/>
      <c r="E298" s="113"/>
      <c r="F298" s="113"/>
      <c r="G298" s="113"/>
      <c r="H298" s="114"/>
      <c r="I298" s="113"/>
      <c r="J298" s="113"/>
      <c r="K298" s="113"/>
      <c r="L298" s="113"/>
      <c r="M298" s="113"/>
      <c r="N298" s="113"/>
      <c r="O298" s="115"/>
    </row>
    <row r="299" spans="2:15" x14ac:dyDescent="0.25">
      <c r="B299" s="104" t="s">
        <v>213</v>
      </c>
      <c r="C299" s="105"/>
      <c r="D299" s="106" t="s">
        <v>214</v>
      </c>
      <c r="E299" s="107"/>
      <c r="F299" s="2">
        <v>55080</v>
      </c>
      <c r="G299" s="23">
        <v>49500</v>
      </c>
      <c r="H299" s="44">
        <v>18080</v>
      </c>
      <c r="I299" s="69">
        <v>71</v>
      </c>
      <c r="J299" s="70">
        <v>85</v>
      </c>
      <c r="K299" s="67">
        <v>8</v>
      </c>
      <c r="L299" s="67">
        <v>8</v>
      </c>
      <c r="M299" s="108">
        <v>0</v>
      </c>
      <c r="N299" s="109"/>
      <c r="O299" s="67">
        <v>0</v>
      </c>
    </row>
    <row r="300" spans="2:15" x14ac:dyDescent="0.25">
      <c r="B300" s="104" t="s">
        <v>215</v>
      </c>
      <c r="C300" s="105"/>
      <c r="D300" s="106" t="s">
        <v>216</v>
      </c>
      <c r="E300" s="107"/>
      <c r="F300" s="2">
        <v>72420</v>
      </c>
      <c r="G300" s="23">
        <v>28770</v>
      </c>
      <c r="H300" s="44">
        <v>28770</v>
      </c>
      <c r="I300" s="69">
        <v>76.5</v>
      </c>
      <c r="J300" s="70">
        <v>100</v>
      </c>
      <c r="K300" s="67">
        <v>8</v>
      </c>
      <c r="L300" s="67">
        <v>8</v>
      </c>
      <c r="M300" s="108">
        <v>0</v>
      </c>
      <c r="N300" s="109"/>
      <c r="O300" s="67">
        <v>0</v>
      </c>
    </row>
    <row r="301" spans="2:15" x14ac:dyDescent="0.25">
      <c r="B301" s="104" t="s">
        <v>217</v>
      </c>
      <c r="C301" s="105"/>
      <c r="D301" s="106" t="s">
        <v>218</v>
      </c>
      <c r="E301" s="107"/>
      <c r="F301" s="5">
        <v>1500000</v>
      </c>
      <c r="G301" s="22">
        <v>550000</v>
      </c>
      <c r="H301" s="43">
        <v>550000</v>
      </c>
      <c r="I301" s="69">
        <v>71</v>
      </c>
      <c r="J301" s="70">
        <v>90</v>
      </c>
      <c r="K301" s="67">
        <v>8</v>
      </c>
      <c r="L301" s="67">
        <v>8</v>
      </c>
      <c r="M301" s="108">
        <v>0</v>
      </c>
      <c r="N301" s="109"/>
      <c r="O301" s="67">
        <v>0</v>
      </c>
    </row>
    <row r="302" spans="2:15" x14ac:dyDescent="0.25">
      <c r="B302" s="104" t="s">
        <v>219</v>
      </c>
      <c r="C302" s="105"/>
      <c r="D302" s="106" t="s">
        <v>220</v>
      </c>
      <c r="E302" s="107"/>
      <c r="F302" s="5">
        <v>400000</v>
      </c>
      <c r="G302" s="22">
        <v>350000</v>
      </c>
      <c r="H302" s="43">
        <v>350000</v>
      </c>
      <c r="I302" s="69">
        <v>71</v>
      </c>
      <c r="J302" s="70">
        <v>95</v>
      </c>
      <c r="K302" s="67">
        <v>8</v>
      </c>
      <c r="L302" s="67">
        <v>8</v>
      </c>
      <c r="M302" s="108">
        <v>0</v>
      </c>
      <c r="N302" s="109"/>
      <c r="O302" s="67">
        <v>0</v>
      </c>
    </row>
    <row r="303" spans="2:15" x14ac:dyDescent="0.25">
      <c r="B303" s="110" t="s">
        <v>15</v>
      </c>
      <c r="C303" s="111"/>
      <c r="D303" s="111"/>
      <c r="E303" s="111"/>
      <c r="F303" s="4">
        <f>SUM(F301:F302)</f>
        <v>1900000</v>
      </c>
      <c r="G303" s="4">
        <f t="shared" ref="G303:H303" si="52">SUM(G301:G302)</f>
        <v>900000</v>
      </c>
      <c r="H303" s="33">
        <f t="shared" si="52"/>
        <v>900000</v>
      </c>
      <c r="I303" s="72" t="s">
        <v>14</v>
      </c>
      <c r="J303" s="71" t="s">
        <v>14</v>
      </c>
      <c r="K303" s="72" t="s">
        <v>14</v>
      </c>
      <c r="L303" s="72" t="s">
        <v>14</v>
      </c>
      <c r="M303" s="87" t="s">
        <v>14</v>
      </c>
      <c r="N303" s="88"/>
      <c r="O303" s="68" t="s">
        <v>14</v>
      </c>
    </row>
    <row r="304" spans="2:15" x14ac:dyDescent="0.25">
      <c r="B304" s="98" t="s">
        <v>16</v>
      </c>
      <c r="C304" s="99"/>
      <c r="D304" s="99"/>
      <c r="E304" s="99"/>
      <c r="F304" s="3">
        <f>F299+F300</f>
        <v>127500</v>
      </c>
      <c r="G304" s="3">
        <f t="shared" ref="G304:H304" si="53">G299+G300</f>
        <v>78270</v>
      </c>
      <c r="H304" s="34">
        <f t="shared" si="53"/>
        <v>46850</v>
      </c>
      <c r="I304" s="72" t="s">
        <v>14</v>
      </c>
      <c r="J304" s="72" t="s">
        <v>14</v>
      </c>
      <c r="K304" s="72" t="s">
        <v>14</v>
      </c>
      <c r="L304" s="72" t="s">
        <v>14</v>
      </c>
      <c r="M304" s="87" t="s">
        <v>14</v>
      </c>
      <c r="N304" s="88"/>
      <c r="O304" s="68" t="s">
        <v>14</v>
      </c>
    </row>
    <row r="305" spans="2:15" x14ac:dyDescent="0.25">
      <c r="B305" s="100" t="s">
        <v>221</v>
      </c>
      <c r="C305" s="101"/>
      <c r="D305" s="101"/>
      <c r="E305" s="101"/>
      <c r="F305" s="6">
        <f>SUM(F303:F304)</f>
        <v>2027500</v>
      </c>
      <c r="G305" s="6">
        <f t="shared" ref="G305:H305" si="54">SUM(G303:G304)</f>
        <v>978270</v>
      </c>
      <c r="H305" s="37">
        <f t="shared" si="54"/>
        <v>946850</v>
      </c>
      <c r="I305" s="72" t="s">
        <v>14</v>
      </c>
      <c r="J305" s="72" t="s">
        <v>14</v>
      </c>
      <c r="K305" s="72" t="s">
        <v>14</v>
      </c>
      <c r="L305" s="72" t="s">
        <v>14</v>
      </c>
      <c r="M305" s="87" t="s">
        <v>14</v>
      </c>
      <c r="N305" s="88"/>
      <c r="O305" s="68" t="s">
        <v>14</v>
      </c>
    </row>
    <row r="306" spans="2:15" ht="17.100000000000001" customHeight="1" x14ac:dyDescent="0.25">
      <c r="B306" s="112" t="s">
        <v>526</v>
      </c>
      <c r="C306" s="113"/>
      <c r="D306" s="113"/>
      <c r="E306" s="113"/>
      <c r="F306" s="113"/>
      <c r="G306" s="113"/>
      <c r="H306" s="114"/>
      <c r="I306" s="113"/>
      <c r="J306" s="113"/>
      <c r="K306" s="113"/>
      <c r="L306" s="113"/>
      <c r="M306" s="113"/>
      <c r="N306" s="113"/>
      <c r="O306" s="115"/>
    </row>
    <row r="307" spans="2:15" x14ac:dyDescent="0.25">
      <c r="B307" s="104" t="s">
        <v>222</v>
      </c>
      <c r="C307" s="105"/>
      <c r="D307" s="106" t="s">
        <v>223</v>
      </c>
      <c r="E307" s="107"/>
      <c r="F307" s="2">
        <v>1879000</v>
      </c>
      <c r="G307" s="23">
        <v>1167600</v>
      </c>
      <c r="H307" s="57">
        <v>639600</v>
      </c>
      <c r="I307" s="69">
        <v>77</v>
      </c>
      <c r="J307" s="70">
        <v>100</v>
      </c>
      <c r="K307" s="67">
        <v>8</v>
      </c>
      <c r="L307" s="67">
        <v>8</v>
      </c>
      <c r="M307" s="108">
        <v>0</v>
      </c>
      <c r="N307" s="109"/>
      <c r="O307" s="67">
        <v>0</v>
      </c>
    </row>
    <row r="308" spans="2:15" x14ac:dyDescent="0.25">
      <c r="B308" s="104" t="s">
        <v>224</v>
      </c>
      <c r="C308" s="105"/>
      <c r="D308" s="106" t="s">
        <v>225</v>
      </c>
      <c r="E308" s="107"/>
      <c r="F308" s="2">
        <v>216000</v>
      </c>
      <c r="G308" s="23">
        <v>165000</v>
      </c>
      <c r="H308" s="44">
        <v>165000</v>
      </c>
      <c r="I308" s="69">
        <v>62</v>
      </c>
      <c r="J308" s="70">
        <v>90</v>
      </c>
      <c r="K308" s="67">
        <v>8</v>
      </c>
      <c r="L308" s="67">
        <v>8</v>
      </c>
      <c r="M308" s="108">
        <v>0</v>
      </c>
      <c r="N308" s="109"/>
      <c r="O308" s="67">
        <v>0</v>
      </c>
    </row>
    <row r="309" spans="2:15" x14ac:dyDescent="0.25">
      <c r="B309" s="104" t="s">
        <v>226</v>
      </c>
      <c r="C309" s="105"/>
      <c r="D309" s="106" t="s">
        <v>227</v>
      </c>
      <c r="E309" s="107"/>
      <c r="F309" s="5">
        <v>560000</v>
      </c>
      <c r="G309" s="22">
        <v>336000</v>
      </c>
      <c r="H309" s="43">
        <v>336000</v>
      </c>
      <c r="I309" s="69">
        <v>81</v>
      </c>
      <c r="J309" s="70">
        <v>105</v>
      </c>
      <c r="K309" s="67">
        <v>8</v>
      </c>
      <c r="L309" s="67">
        <v>8</v>
      </c>
      <c r="M309" s="108">
        <v>0</v>
      </c>
      <c r="N309" s="109"/>
      <c r="O309" s="67">
        <v>0</v>
      </c>
    </row>
    <row r="310" spans="2:15" x14ac:dyDescent="0.25">
      <c r="B310" s="110" t="s">
        <v>15</v>
      </c>
      <c r="C310" s="111"/>
      <c r="D310" s="111"/>
      <c r="E310" s="111"/>
      <c r="F310" s="4">
        <f>SUM(F309)</f>
        <v>560000</v>
      </c>
      <c r="G310" s="4">
        <f t="shared" ref="G310:H310" si="55">SUM(G309)</f>
        <v>336000</v>
      </c>
      <c r="H310" s="33">
        <f t="shared" si="55"/>
        <v>336000</v>
      </c>
      <c r="I310" s="72" t="s">
        <v>14</v>
      </c>
      <c r="J310" s="71" t="s">
        <v>14</v>
      </c>
      <c r="K310" s="72" t="s">
        <v>14</v>
      </c>
      <c r="L310" s="72" t="s">
        <v>14</v>
      </c>
      <c r="M310" s="87" t="s">
        <v>14</v>
      </c>
      <c r="N310" s="88"/>
      <c r="O310" s="68" t="s">
        <v>14</v>
      </c>
    </row>
    <row r="311" spans="2:15" x14ac:dyDescent="0.25">
      <c r="B311" s="98" t="s">
        <v>16</v>
      </c>
      <c r="C311" s="99"/>
      <c r="D311" s="99"/>
      <c r="E311" s="99"/>
      <c r="F311" s="3">
        <f>F307+F308</f>
        <v>2095000</v>
      </c>
      <c r="G311" s="3">
        <f t="shared" ref="G311:H311" si="56">G307+G308</f>
        <v>1332600</v>
      </c>
      <c r="H311" s="34">
        <f t="shared" si="56"/>
        <v>804600</v>
      </c>
      <c r="I311" s="72" t="s">
        <v>14</v>
      </c>
      <c r="J311" s="72" t="s">
        <v>14</v>
      </c>
      <c r="K311" s="72" t="s">
        <v>14</v>
      </c>
      <c r="L311" s="72" t="s">
        <v>14</v>
      </c>
      <c r="M311" s="87" t="s">
        <v>14</v>
      </c>
      <c r="N311" s="88"/>
      <c r="O311" s="68" t="s">
        <v>14</v>
      </c>
    </row>
    <row r="312" spans="2:15" x14ac:dyDescent="0.25">
      <c r="B312" s="100" t="s">
        <v>228</v>
      </c>
      <c r="C312" s="101"/>
      <c r="D312" s="101"/>
      <c r="E312" s="101"/>
      <c r="F312" s="6">
        <f>SUM(F310:F311)</f>
        <v>2655000</v>
      </c>
      <c r="G312" s="6">
        <f t="shared" ref="G312:H312" si="57">SUM(G310:G311)</f>
        <v>1668600</v>
      </c>
      <c r="H312" s="37">
        <f t="shared" si="57"/>
        <v>1140600</v>
      </c>
      <c r="I312" s="72" t="s">
        <v>14</v>
      </c>
      <c r="J312" s="72" t="s">
        <v>14</v>
      </c>
      <c r="K312" s="72" t="s">
        <v>14</v>
      </c>
      <c r="L312" s="72" t="s">
        <v>14</v>
      </c>
      <c r="M312" s="87" t="s">
        <v>14</v>
      </c>
      <c r="N312" s="88"/>
      <c r="O312" s="68" t="s">
        <v>14</v>
      </c>
    </row>
    <row r="313" spans="2:15" ht="17.100000000000001" customHeight="1" x14ac:dyDescent="0.25">
      <c r="B313" s="112" t="s">
        <v>527</v>
      </c>
      <c r="C313" s="113"/>
      <c r="D313" s="113"/>
      <c r="E313" s="113"/>
      <c r="F313" s="113"/>
      <c r="G313" s="113"/>
      <c r="H313" s="114"/>
      <c r="I313" s="113"/>
      <c r="J313" s="113"/>
      <c r="K313" s="113"/>
      <c r="L313" s="113"/>
      <c r="M313" s="113"/>
      <c r="N313" s="113"/>
      <c r="O313" s="115"/>
    </row>
    <row r="314" spans="2:15" x14ac:dyDescent="0.25">
      <c r="B314" s="104" t="s">
        <v>229</v>
      </c>
      <c r="C314" s="105"/>
      <c r="D314" s="106" t="s">
        <v>230</v>
      </c>
      <c r="E314" s="107"/>
      <c r="F314" s="2">
        <v>92472</v>
      </c>
      <c r="G314" s="23">
        <v>53000</v>
      </c>
      <c r="H314" s="44">
        <v>53000</v>
      </c>
      <c r="I314" s="69">
        <v>45</v>
      </c>
      <c r="J314" s="70">
        <v>75</v>
      </c>
      <c r="K314" s="67">
        <v>8</v>
      </c>
      <c r="L314" s="67">
        <v>8</v>
      </c>
      <c r="M314" s="108">
        <v>0</v>
      </c>
      <c r="N314" s="109"/>
      <c r="O314" s="67">
        <v>0</v>
      </c>
    </row>
    <row r="315" spans="2:15" x14ac:dyDescent="0.25">
      <c r="B315" s="104" t="s">
        <v>231</v>
      </c>
      <c r="C315" s="105"/>
      <c r="D315" s="106" t="s">
        <v>232</v>
      </c>
      <c r="E315" s="107"/>
      <c r="F315" s="2">
        <v>97270</v>
      </c>
      <c r="G315" s="23">
        <v>40000</v>
      </c>
      <c r="H315" s="44">
        <v>40000</v>
      </c>
      <c r="I315" s="69">
        <v>79.5</v>
      </c>
      <c r="J315" s="70">
        <v>100</v>
      </c>
      <c r="K315" s="67">
        <v>8</v>
      </c>
      <c r="L315" s="67">
        <v>8</v>
      </c>
      <c r="M315" s="108">
        <v>0</v>
      </c>
      <c r="N315" s="109"/>
      <c r="O315" s="67">
        <v>0</v>
      </c>
    </row>
    <row r="316" spans="2:15" x14ac:dyDescent="0.25">
      <c r="B316" s="104" t="s">
        <v>233</v>
      </c>
      <c r="C316" s="105"/>
      <c r="D316" s="106" t="s">
        <v>234</v>
      </c>
      <c r="E316" s="107"/>
      <c r="F316" s="2">
        <v>99650</v>
      </c>
      <c r="G316" s="23">
        <v>72000</v>
      </c>
      <c r="H316" s="44">
        <v>72000</v>
      </c>
      <c r="I316" s="69">
        <v>63.5</v>
      </c>
      <c r="J316" s="70">
        <v>105</v>
      </c>
      <c r="K316" s="67">
        <v>8</v>
      </c>
      <c r="L316" s="67">
        <v>8</v>
      </c>
      <c r="M316" s="108">
        <v>0</v>
      </c>
      <c r="N316" s="109"/>
      <c r="O316" s="67">
        <v>0</v>
      </c>
    </row>
    <row r="317" spans="2:15" x14ac:dyDescent="0.25">
      <c r="B317" s="110" t="s">
        <v>15</v>
      </c>
      <c r="C317" s="111"/>
      <c r="D317" s="111"/>
      <c r="E317" s="111"/>
      <c r="F317" s="4">
        <v>0</v>
      </c>
      <c r="G317" s="4">
        <v>0</v>
      </c>
      <c r="H317" s="33">
        <v>0</v>
      </c>
      <c r="I317" s="72" t="s">
        <v>14</v>
      </c>
      <c r="J317" s="71" t="s">
        <v>14</v>
      </c>
      <c r="K317" s="72" t="s">
        <v>14</v>
      </c>
      <c r="L317" s="72" t="s">
        <v>14</v>
      </c>
      <c r="M317" s="87" t="s">
        <v>14</v>
      </c>
      <c r="N317" s="88"/>
      <c r="O317" s="68" t="s">
        <v>14</v>
      </c>
    </row>
    <row r="318" spans="2:15" x14ac:dyDescent="0.25">
      <c r="B318" s="98" t="s">
        <v>16</v>
      </c>
      <c r="C318" s="99"/>
      <c r="D318" s="99"/>
      <c r="E318" s="99"/>
      <c r="F318" s="3">
        <f>F314+F315+F316</f>
        <v>289392</v>
      </c>
      <c r="G318" s="3">
        <f t="shared" ref="G318:H318" si="58">G314+G315+G316</f>
        <v>165000</v>
      </c>
      <c r="H318" s="34">
        <f t="shared" si="58"/>
        <v>165000</v>
      </c>
      <c r="I318" s="72" t="s">
        <v>14</v>
      </c>
      <c r="J318" s="72" t="s">
        <v>14</v>
      </c>
      <c r="K318" s="72" t="s">
        <v>14</v>
      </c>
      <c r="L318" s="72" t="s">
        <v>14</v>
      </c>
      <c r="M318" s="87" t="s">
        <v>14</v>
      </c>
      <c r="N318" s="88"/>
      <c r="O318" s="68" t="s">
        <v>14</v>
      </c>
    </row>
    <row r="319" spans="2:15" x14ac:dyDescent="0.25">
      <c r="B319" s="100" t="s">
        <v>235</v>
      </c>
      <c r="C319" s="101"/>
      <c r="D319" s="101"/>
      <c r="E319" s="101"/>
      <c r="F319" s="6">
        <f>SUM(F317:F318)</f>
        <v>289392</v>
      </c>
      <c r="G319" s="6">
        <f t="shared" ref="G319:H319" si="59">SUM(G317:G318)</f>
        <v>165000</v>
      </c>
      <c r="H319" s="37">
        <f t="shared" si="59"/>
        <v>165000</v>
      </c>
      <c r="I319" s="72" t="s">
        <v>14</v>
      </c>
      <c r="J319" s="72" t="s">
        <v>14</v>
      </c>
      <c r="K319" s="72" t="s">
        <v>14</v>
      </c>
      <c r="L319" s="72" t="s">
        <v>14</v>
      </c>
      <c r="M319" s="87" t="s">
        <v>14</v>
      </c>
      <c r="N319" s="88"/>
      <c r="O319" s="68" t="s">
        <v>14</v>
      </c>
    </row>
    <row r="320" spans="2:15" ht="17.100000000000001" customHeight="1" x14ac:dyDescent="0.25">
      <c r="B320" s="112" t="s">
        <v>528</v>
      </c>
      <c r="C320" s="113"/>
      <c r="D320" s="113"/>
      <c r="E320" s="113"/>
      <c r="F320" s="113"/>
      <c r="G320" s="113"/>
      <c r="H320" s="114"/>
      <c r="I320" s="113"/>
      <c r="J320" s="113"/>
      <c r="K320" s="113"/>
      <c r="L320" s="113"/>
      <c r="M320" s="113"/>
      <c r="N320" s="113"/>
      <c r="O320" s="115"/>
    </row>
    <row r="321" spans="2:15" x14ac:dyDescent="0.25">
      <c r="B321" s="104" t="s">
        <v>236</v>
      </c>
      <c r="C321" s="105"/>
      <c r="D321" s="106" t="s">
        <v>237</v>
      </c>
      <c r="E321" s="107"/>
      <c r="F321" s="5">
        <v>359139</v>
      </c>
      <c r="G321" s="22">
        <v>323225</v>
      </c>
      <c r="H321" s="43">
        <v>323225</v>
      </c>
      <c r="I321" s="69">
        <v>71</v>
      </c>
      <c r="J321" s="70">
        <v>80</v>
      </c>
      <c r="K321" s="67">
        <v>8</v>
      </c>
      <c r="L321" s="67">
        <v>8</v>
      </c>
      <c r="M321" s="108">
        <v>0</v>
      </c>
      <c r="N321" s="109"/>
      <c r="O321" s="67">
        <v>0</v>
      </c>
    </row>
    <row r="322" spans="2:15" x14ac:dyDescent="0.25">
      <c r="B322" s="110" t="s">
        <v>15</v>
      </c>
      <c r="C322" s="111"/>
      <c r="D322" s="111"/>
      <c r="E322" s="111"/>
      <c r="F322" s="4">
        <f>SUM(F321)</f>
        <v>359139</v>
      </c>
      <c r="G322" s="4">
        <f t="shared" ref="G322:H322" si="60">SUM(G321)</f>
        <v>323225</v>
      </c>
      <c r="H322" s="33">
        <f t="shared" si="60"/>
        <v>323225</v>
      </c>
      <c r="I322" s="72" t="s">
        <v>14</v>
      </c>
      <c r="J322" s="71" t="s">
        <v>14</v>
      </c>
      <c r="K322" s="72" t="s">
        <v>14</v>
      </c>
      <c r="L322" s="72" t="s">
        <v>14</v>
      </c>
      <c r="M322" s="87" t="s">
        <v>14</v>
      </c>
      <c r="N322" s="88"/>
      <c r="O322" s="68" t="s">
        <v>14</v>
      </c>
    </row>
    <row r="323" spans="2:15" x14ac:dyDescent="0.25">
      <c r="B323" s="118" t="s">
        <v>16</v>
      </c>
      <c r="C323" s="99"/>
      <c r="D323" s="99"/>
      <c r="E323" s="99"/>
      <c r="F323" s="12">
        <v>0</v>
      </c>
      <c r="G323" s="12">
        <v>0</v>
      </c>
      <c r="H323" s="50">
        <v>0</v>
      </c>
      <c r="I323" s="72" t="s">
        <v>14</v>
      </c>
      <c r="J323" s="72" t="s">
        <v>14</v>
      </c>
      <c r="K323" s="72" t="s">
        <v>14</v>
      </c>
      <c r="L323" s="72" t="s">
        <v>14</v>
      </c>
      <c r="M323" s="87" t="s">
        <v>14</v>
      </c>
      <c r="N323" s="88"/>
      <c r="O323" s="68" t="s">
        <v>14</v>
      </c>
    </row>
    <row r="324" spans="2:15" x14ac:dyDescent="0.25">
      <c r="B324" s="100" t="s">
        <v>238</v>
      </c>
      <c r="C324" s="101"/>
      <c r="D324" s="101"/>
      <c r="E324" s="101"/>
      <c r="F324" s="6">
        <f>SUM(F322:F323)</f>
        <v>359139</v>
      </c>
      <c r="G324" s="6">
        <f t="shared" ref="G324:H324" si="61">SUM(G322:G323)</f>
        <v>323225</v>
      </c>
      <c r="H324" s="37">
        <f t="shared" si="61"/>
        <v>323225</v>
      </c>
      <c r="I324" s="72" t="s">
        <v>14</v>
      </c>
      <c r="J324" s="72" t="s">
        <v>14</v>
      </c>
      <c r="K324" s="72" t="s">
        <v>14</v>
      </c>
      <c r="L324" s="72" t="s">
        <v>14</v>
      </c>
      <c r="M324" s="87" t="s">
        <v>14</v>
      </c>
      <c r="N324" s="88"/>
      <c r="O324" s="68" t="s">
        <v>14</v>
      </c>
    </row>
    <row r="325" spans="2:15" x14ac:dyDescent="0.25">
      <c r="B325" s="102" t="s">
        <v>15</v>
      </c>
      <c r="C325" s="103"/>
      <c r="D325" s="103"/>
      <c r="E325" s="103"/>
      <c r="F325" s="16">
        <f>F264+F269+F274+F279+F284+F289+F295+F303+F310+F317+F322</f>
        <v>4328139</v>
      </c>
      <c r="G325" s="16">
        <f>G264+G269+G274+G279+G284+G289+G295+G303+G310+G317+G322</f>
        <v>2059225</v>
      </c>
      <c r="H325" s="39">
        <f t="shared" ref="H325" si="62">H264+H269+H274+H279+H284+H289+H295+H303+H310+H317+H322</f>
        <v>2059225</v>
      </c>
      <c r="I325" s="72" t="s">
        <v>14</v>
      </c>
      <c r="J325" s="72" t="s">
        <v>14</v>
      </c>
      <c r="K325" s="72" t="s">
        <v>14</v>
      </c>
      <c r="L325" s="72" t="s">
        <v>14</v>
      </c>
      <c r="M325" s="87" t="s">
        <v>14</v>
      </c>
      <c r="N325" s="88"/>
      <c r="O325" s="68" t="s">
        <v>14</v>
      </c>
    </row>
    <row r="326" spans="2:15" x14ac:dyDescent="0.25">
      <c r="B326" s="92" t="s">
        <v>16</v>
      </c>
      <c r="C326" s="93"/>
      <c r="D326" s="93"/>
      <c r="E326" s="93"/>
      <c r="F326" s="27">
        <f t="shared" ref="F326:H327" si="63">F265+F270+F275+F280+F285+F290+F296+F304+F311+F318+F323</f>
        <v>5945392</v>
      </c>
      <c r="G326" s="27">
        <f t="shared" si="63"/>
        <v>4375060</v>
      </c>
      <c r="H326" s="49">
        <f t="shared" si="63"/>
        <v>3815640</v>
      </c>
      <c r="I326" s="72" t="s">
        <v>14</v>
      </c>
      <c r="J326" s="72" t="s">
        <v>14</v>
      </c>
      <c r="K326" s="72" t="s">
        <v>14</v>
      </c>
      <c r="L326" s="72" t="s">
        <v>14</v>
      </c>
      <c r="M326" s="87" t="s">
        <v>14</v>
      </c>
      <c r="N326" s="88"/>
      <c r="O326" s="68" t="s">
        <v>14</v>
      </c>
    </row>
    <row r="327" spans="2:15" x14ac:dyDescent="0.25">
      <c r="B327" s="94" t="s">
        <v>591</v>
      </c>
      <c r="C327" s="95"/>
      <c r="D327" s="95"/>
      <c r="E327" s="95"/>
      <c r="F327" s="20">
        <f t="shared" si="63"/>
        <v>10273531</v>
      </c>
      <c r="G327" s="20">
        <f>G266+G271+G276+G281+G286+G291+G297+G305+G312+G319+G324</f>
        <v>6434285</v>
      </c>
      <c r="H327" s="41">
        <f>H266+H271+H276+H281+H286+H291+H297+H305+H312+H319+H324</f>
        <v>5874865</v>
      </c>
      <c r="I327" s="72" t="s">
        <v>14</v>
      </c>
      <c r="J327" s="72" t="s">
        <v>14</v>
      </c>
      <c r="K327" s="72" t="s">
        <v>14</v>
      </c>
      <c r="L327" s="72" t="s">
        <v>14</v>
      </c>
      <c r="M327" s="87" t="s">
        <v>14</v>
      </c>
      <c r="N327" s="88"/>
      <c r="O327" s="68" t="s">
        <v>14</v>
      </c>
    </row>
    <row r="328" spans="2:15" ht="18.600000000000001" customHeight="1" x14ac:dyDescent="0.25">
      <c r="B328" s="117" t="s">
        <v>529</v>
      </c>
      <c r="C328" s="113"/>
      <c r="D328" s="113"/>
      <c r="E328" s="113"/>
      <c r="F328" s="113"/>
      <c r="G328" s="113"/>
      <c r="H328" s="105"/>
      <c r="I328" s="113"/>
      <c r="J328" s="113"/>
      <c r="K328" s="113"/>
      <c r="L328" s="113"/>
      <c r="M328" s="113"/>
      <c r="N328" s="113"/>
      <c r="O328" s="115"/>
    </row>
    <row r="329" spans="2:15" ht="17.100000000000001" customHeight="1" x14ac:dyDescent="0.25">
      <c r="B329" s="112" t="s">
        <v>239</v>
      </c>
      <c r="C329" s="113"/>
      <c r="D329" s="113"/>
      <c r="E329" s="113"/>
      <c r="F329" s="113"/>
      <c r="G329" s="113"/>
      <c r="H329" s="116"/>
      <c r="I329" s="113"/>
      <c r="J329" s="113"/>
      <c r="K329" s="113"/>
      <c r="L329" s="113"/>
      <c r="M329" s="113"/>
      <c r="N329" s="113"/>
      <c r="O329" s="115"/>
    </row>
    <row r="330" spans="2:15" x14ac:dyDescent="0.25">
      <c r="B330" s="104" t="s">
        <v>240</v>
      </c>
      <c r="C330" s="105"/>
      <c r="D330" s="106" t="s">
        <v>594</v>
      </c>
      <c r="E330" s="107"/>
      <c r="F330" s="2">
        <v>179500</v>
      </c>
      <c r="G330" s="23">
        <v>114170</v>
      </c>
      <c r="H330" s="44">
        <v>114170</v>
      </c>
      <c r="I330" s="69"/>
      <c r="J330" s="70">
        <v>60</v>
      </c>
      <c r="K330" s="67">
        <v>8</v>
      </c>
      <c r="L330" s="67">
        <v>8</v>
      </c>
      <c r="M330" s="108">
        <v>0</v>
      </c>
      <c r="N330" s="109"/>
      <c r="O330" s="67">
        <v>0</v>
      </c>
    </row>
    <row r="331" spans="2:15" x14ac:dyDescent="0.25">
      <c r="B331" s="110" t="s">
        <v>15</v>
      </c>
      <c r="C331" s="111"/>
      <c r="D331" s="111"/>
      <c r="E331" s="111"/>
      <c r="F331" s="4">
        <v>0</v>
      </c>
      <c r="G331" s="4">
        <v>0</v>
      </c>
      <c r="H331" s="33">
        <v>0</v>
      </c>
      <c r="I331" s="72" t="s">
        <v>14</v>
      </c>
      <c r="J331" s="71" t="s">
        <v>14</v>
      </c>
      <c r="K331" s="72" t="s">
        <v>14</v>
      </c>
      <c r="L331" s="72" t="s">
        <v>14</v>
      </c>
      <c r="M331" s="87" t="s">
        <v>14</v>
      </c>
      <c r="N331" s="88"/>
      <c r="O331" s="68" t="s">
        <v>14</v>
      </c>
    </row>
    <row r="332" spans="2:15" x14ac:dyDescent="0.25">
      <c r="B332" s="98" t="s">
        <v>16</v>
      </c>
      <c r="C332" s="99"/>
      <c r="D332" s="99"/>
      <c r="E332" s="99"/>
      <c r="F332" s="3">
        <f>F330</f>
        <v>179500</v>
      </c>
      <c r="G332" s="3">
        <f t="shared" ref="G332:H332" si="64">G330</f>
        <v>114170</v>
      </c>
      <c r="H332" s="34">
        <f t="shared" si="64"/>
        <v>114170</v>
      </c>
      <c r="I332" s="72" t="s">
        <v>14</v>
      </c>
      <c r="J332" s="72" t="s">
        <v>14</v>
      </c>
      <c r="K332" s="72" t="s">
        <v>14</v>
      </c>
      <c r="L332" s="72" t="s">
        <v>14</v>
      </c>
      <c r="M332" s="87" t="s">
        <v>14</v>
      </c>
      <c r="N332" s="88"/>
      <c r="O332" s="68" t="s">
        <v>14</v>
      </c>
    </row>
    <row r="333" spans="2:15" x14ac:dyDescent="0.25">
      <c r="B333" s="100" t="s">
        <v>582</v>
      </c>
      <c r="C333" s="101"/>
      <c r="D333" s="101"/>
      <c r="E333" s="101"/>
      <c r="F333" s="6">
        <f>SUM(F331:F332)</f>
        <v>179500</v>
      </c>
      <c r="G333" s="6">
        <f t="shared" ref="G333:H333" si="65">SUM(G331:G332)</f>
        <v>114170</v>
      </c>
      <c r="H333" s="37">
        <f t="shared" si="65"/>
        <v>114170</v>
      </c>
      <c r="I333" s="72" t="s">
        <v>14</v>
      </c>
      <c r="J333" s="72" t="s">
        <v>14</v>
      </c>
      <c r="K333" s="72" t="s">
        <v>14</v>
      </c>
      <c r="L333" s="72" t="s">
        <v>14</v>
      </c>
      <c r="M333" s="87" t="s">
        <v>14</v>
      </c>
      <c r="N333" s="88"/>
      <c r="O333" s="68" t="s">
        <v>14</v>
      </c>
    </row>
    <row r="334" spans="2:15" ht="17.100000000000001" customHeight="1" x14ac:dyDescent="0.25">
      <c r="B334" s="112" t="s">
        <v>530</v>
      </c>
      <c r="C334" s="113"/>
      <c r="D334" s="113"/>
      <c r="E334" s="113"/>
      <c r="F334" s="113"/>
      <c r="G334" s="113"/>
      <c r="H334" s="114"/>
      <c r="I334" s="113"/>
      <c r="J334" s="113"/>
      <c r="K334" s="113"/>
      <c r="L334" s="113"/>
      <c r="M334" s="113"/>
      <c r="N334" s="113"/>
      <c r="O334" s="115"/>
    </row>
    <row r="335" spans="2:15" x14ac:dyDescent="0.25">
      <c r="B335" s="104" t="s">
        <v>241</v>
      </c>
      <c r="C335" s="105"/>
      <c r="D335" s="106" t="s">
        <v>242</v>
      </c>
      <c r="E335" s="107"/>
      <c r="F335" s="2">
        <v>808110</v>
      </c>
      <c r="G335" s="23">
        <v>594000</v>
      </c>
      <c r="H335" s="44">
        <v>594000</v>
      </c>
      <c r="I335" s="69">
        <v>77.7</v>
      </c>
      <c r="J335" s="70">
        <v>85</v>
      </c>
      <c r="K335" s="67">
        <v>8</v>
      </c>
      <c r="L335" s="67">
        <v>8</v>
      </c>
      <c r="M335" s="108">
        <v>0</v>
      </c>
      <c r="N335" s="109"/>
      <c r="O335" s="67">
        <v>0</v>
      </c>
    </row>
    <row r="336" spans="2:15" x14ac:dyDescent="0.25">
      <c r="B336" s="104" t="s">
        <v>243</v>
      </c>
      <c r="C336" s="105"/>
      <c r="D336" s="106" t="s">
        <v>244</v>
      </c>
      <c r="E336" s="107"/>
      <c r="F336" s="2">
        <v>252250</v>
      </c>
      <c r="G336" s="23">
        <v>173150</v>
      </c>
      <c r="H336" s="57">
        <v>173150</v>
      </c>
      <c r="I336" s="69">
        <v>75</v>
      </c>
      <c r="J336" s="70">
        <v>70</v>
      </c>
      <c r="K336" s="67">
        <v>8</v>
      </c>
      <c r="L336" s="67">
        <v>8</v>
      </c>
      <c r="M336" s="108">
        <v>0</v>
      </c>
      <c r="N336" s="109"/>
      <c r="O336" s="67">
        <v>0</v>
      </c>
    </row>
    <row r="337" spans="2:15" x14ac:dyDescent="0.25">
      <c r="B337" s="110" t="s">
        <v>15</v>
      </c>
      <c r="C337" s="111"/>
      <c r="D337" s="111"/>
      <c r="E337" s="111"/>
      <c r="F337" s="4">
        <v>0</v>
      </c>
      <c r="G337" s="4">
        <v>0</v>
      </c>
      <c r="H337" s="33">
        <v>0</v>
      </c>
      <c r="I337" s="72" t="s">
        <v>14</v>
      </c>
      <c r="J337" s="71" t="s">
        <v>14</v>
      </c>
      <c r="K337" s="72" t="s">
        <v>14</v>
      </c>
      <c r="L337" s="72" t="s">
        <v>14</v>
      </c>
      <c r="M337" s="87" t="s">
        <v>14</v>
      </c>
      <c r="N337" s="88"/>
      <c r="O337" s="68" t="s">
        <v>14</v>
      </c>
    </row>
    <row r="338" spans="2:15" x14ac:dyDescent="0.25">
      <c r="B338" s="98" t="s">
        <v>16</v>
      </c>
      <c r="C338" s="99"/>
      <c r="D338" s="99"/>
      <c r="E338" s="99"/>
      <c r="F338" s="3">
        <f>F335+F336</f>
        <v>1060360</v>
      </c>
      <c r="G338" s="3">
        <f t="shared" ref="G338:H338" si="66">G335+G336</f>
        <v>767150</v>
      </c>
      <c r="H338" s="34">
        <f t="shared" si="66"/>
        <v>767150</v>
      </c>
      <c r="I338" s="72" t="s">
        <v>14</v>
      </c>
      <c r="J338" s="72" t="s">
        <v>14</v>
      </c>
      <c r="K338" s="72" t="s">
        <v>14</v>
      </c>
      <c r="L338" s="72" t="s">
        <v>14</v>
      </c>
      <c r="M338" s="87" t="s">
        <v>14</v>
      </c>
      <c r="N338" s="88"/>
      <c r="O338" s="68" t="s">
        <v>14</v>
      </c>
    </row>
    <row r="339" spans="2:15" x14ac:dyDescent="0.25">
      <c r="B339" s="100" t="s">
        <v>245</v>
      </c>
      <c r="C339" s="101"/>
      <c r="D339" s="101"/>
      <c r="E339" s="101"/>
      <c r="F339" s="6">
        <f>SUM(F337:F338)</f>
        <v>1060360</v>
      </c>
      <c r="G339" s="6">
        <f t="shared" ref="G339:H339" si="67">SUM(G337:G338)</f>
        <v>767150</v>
      </c>
      <c r="H339" s="37">
        <f t="shared" si="67"/>
        <v>767150</v>
      </c>
      <c r="I339" s="72" t="s">
        <v>14</v>
      </c>
      <c r="J339" s="72" t="s">
        <v>14</v>
      </c>
      <c r="K339" s="72" t="s">
        <v>14</v>
      </c>
      <c r="L339" s="72" t="s">
        <v>14</v>
      </c>
      <c r="M339" s="87" t="s">
        <v>14</v>
      </c>
      <c r="N339" s="88"/>
      <c r="O339" s="68" t="s">
        <v>14</v>
      </c>
    </row>
    <row r="340" spans="2:15" ht="17.100000000000001" customHeight="1" x14ac:dyDescent="0.25">
      <c r="B340" s="112" t="s">
        <v>531</v>
      </c>
      <c r="C340" s="113"/>
      <c r="D340" s="113"/>
      <c r="E340" s="113"/>
      <c r="F340" s="113"/>
      <c r="G340" s="113"/>
      <c r="H340" s="114"/>
      <c r="I340" s="113"/>
      <c r="J340" s="113"/>
      <c r="K340" s="113"/>
      <c r="L340" s="113"/>
      <c r="M340" s="113"/>
      <c r="N340" s="113"/>
      <c r="O340" s="115"/>
    </row>
    <row r="341" spans="2:15" x14ac:dyDescent="0.25">
      <c r="B341" s="104" t="s">
        <v>246</v>
      </c>
      <c r="C341" s="105"/>
      <c r="D341" s="106" t="s">
        <v>247</v>
      </c>
      <c r="E341" s="107"/>
      <c r="F341" s="5">
        <v>648463</v>
      </c>
      <c r="G341" s="22">
        <v>350000</v>
      </c>
      <c r="H341" s="43">
        <v>0</v>
      </c>
      <c r="I341" s="69">
        <v>82</v>
      </c>
      <c r="J341" s="70">
        <v>65</v>
      </c>
      <c r="K341" s="67">
        <v>8</v>
      </c>
      <c r="L341" s="67">
        <v>8</v>
      </c>
      <c r="M341" s="108">
        <v>0</v>
      </c>
      <c r="N341" s="109"/>
      <c r="O341" s="67">
        <v>0</v>
      </c>
    </row>
    <row r="342" spans="2:15" x14ac:dyDescent="0.25">
      <c r="B342" s="110" t="s">
        <v>15</v>
      </c>
      <c r="C342" s="111"/>
      <c r="D342" s="111"/>
      <c r="E342" s="111"/>
      <c r="F342" s="4">
        <f>SUM(F341)</f>
        <v>648463</v>
      </c>
      <c r="G342" s="4">
        <f t="shared" ref="G342:H342" si="68">SUM(G341)</f>
        <v>350000</v>
      </c>
      <c r="H342" s="33">
        <f t="shared" si="68"/>
        <v>0</v>
      </c>
      <c r="I342" s="72" t="s">
        <v>14</v>
      </c>
      <c r="J342" s="71" t="s">
        <v>14</v>
      </c>
      <c r="K342" s="72" t="s">
        <v>14</v>
      </c>
      <c r="L342" s="72" t="s">
        <v>14</v>
      </c>
      <c r="M342" s="87" t="s">
        <v>14</v>
      </c>
      <c r="N342" s="88"/>
      <c r="O342" s="68" t="s">
        <v>14</v>
      </c>
    </row>
    <row r="343" spans="2:15" x14ac:dyDescent="0.25">
      <c r="B343" s="98" t="s">
        <v>16</v>
      </c>
      <c r="C343" s="99"/>
      <c r="D343" s="99"/>
      <c r="E343" s="99"/>
      <c r="F343" s="3">
        <v>0</v>
      </c>
      <c r="G343" s="3">
        <v>0</v>
      </c>
      <c r="H343" s="34">
        <v>0</v>
      </c>
      <c r="I343" s="72" t="s">
        <v>14</v>
      </c>
      <c r="J343" s="72" t="s">
        <v>14</v>
      </c>
      <c r="K343" s="72" t="s">
        <v>14</v>
      </c>
      <c r="L343" s="72" t="s">
        <v>14</v>
      </c>
      <c r="M343" s="87" t="s">
        <v>14</v>
      </c>
      <c r="N343" s="88"/>
      <c r="O343" s="68" t="s">
        <v>14</v>
      </c>
    </row>
    <row r="344" spans="2:15" x14ac:dyDescent="0.25">
      <c r="B344" s="100" t="s">
        <v>248</v>
      </c>
      <c r="C344" s="101"/>
      <c r="D344" s="101"/>
      <c r="E344" s="101"/>
      <c r="F344" s="6">
        <f>SUM(F342:F343)</f>
        <v>648463</v>
      </c>
      <c r="G344" s="6">
        <f t="shared" ref="G344:H344" si="69">SUM(G342:G343)</f>
        <v>350000</v>
      </c>
      <c r="H344" s="37">
        <f t="shared" si="69"/>
        <v>0</v>
      </c>
      <c r="I344" s="72" t="s">
        <v>14</v>
      </c>
      <c r="J344" s="72" t="s">
        <v>14</v>
      </c>
      <c r="K344" s="72" t="s">
        <v>14</v>
      </c>
      <c r="L344" s="72" t="s">
        <v>14</v>
      </c>
      <c r="M344" s="87" t="s">
        <v>14</v>
      </c>
      <c r="N344" s="88"/>
      <c r="O344" s="68" t="s">
        <v>14</v>
      </c>
    </row>
    <row r="345" spans="2:15" ht="17.100000000000001" customHeight="1" x14ac:dyDescent="0.25">
      <c r="B345" s="112" t="s">
        <v>470</v>
      </c>
      <c r="C345" s="113"/>
      <c r="D345" s="113"/>
      <c r="E345" s="113"/>
      <c r="F345" s="113"/>
      <c r="G345" s="113"/>
      <c r="H345" s="114"/>
      <c r="I345" s="113"/>
      <c r="J345" s="113"/>
      <c r="K345" s="113"/>
      <c r="L345" s="113"/>
      <c r="M345" s="113"/>
      <c r="N345" s="113"/>
      <c r="O345" s="115"/>
    </row>
    <row r="346" spans="2:15" x14ac:dyDescent="0.25">
      <c r="B346" s="104" t="s">
        <v>249</v>
      </c>
      <c r="C346" s="105"/>
      <c r="D346" s="106" t="s">
        <v>250</v>
      </c>
      <c r="E346" s="107"/>
      <c r="F346" s="5">
        <v>360769</v>
      </c>
      <c r="G346" s="22">
        <v>305380</v>
      </c>
      <c r="H346" s="43">
        <v>305380</v>
      </c>
      <c r="I346" s="69">
        <v>70.7</v>
      </c>
      <c r="J346" s="70">
        <v>95</v>
      </c>
      <c r="K346" s="67">
        <v>8</v>
      </c>
      <c r="L346" s="67">
        <v>8</v>
      </c>
      <c r="M346" s="108">
        <v>0</v>
      </c>
      <c r="N346" s="109"/>
      <c r="O346" s="67">
        <v>0</v>
      </c>
    </row>
    <row r="347" spans="2:15" x14ac:dyDescent="0.25">
      <c r="B347" s="104" t="s">
        <v>251</v>
      </c>
      <c r="C347" s="105"/>
      <c r="D347" s="106" t="s">
        <v>252</v>
      </c>
      <c r="E347" s="107"/>
      <c r="F347" s="5">
        <v>692156</v>
      </c>
      <c r="G347" s="22">
        <v>350000</v>
      </c>
      <c r="H347" s="43">
        <v>350000</v>
      </c>
      <c r="I347" s="69">
        <v>86</v>
      </c>
      <c r="J347" s="70">
        <v>100</v>
      </c>
      <c r="K347" s="67">
        <v>8</v>
      </c>
      <c r="L347" s="67">
        <v>8</v>
      </c>
      <c r="M347" s="108">
        <v>0</v>
      </c>
      <c r="N347" s="109"/>
      <c r="O347" s="67">
        <v>0</v>
      </c>
    </row>
    <row r="348" spans="2:15" x14ac:dyDescent="0.25">
      <c r="B348" s="110" t="s">
        <v>15</v>
      </c>
      <c r="C348" s="111"/>
      <c r="D348" s="111"/>
      <c r="E348" s="111"/>
      <c r="F348" s="4">
        <f>SUM(F346:F347)</f>
        <v>1052925</v>
      </c>
      <c r="G348" s="4">
        <f t="shared" ref="G348:H348" si="70">SUM(G346:G347)</f>
        <v>655380</v>
      </c>
      <c r="H348" s="33">
        <f t="shared" si="70"/>
        <v>655380</v>
      </c>
      <c r="I348" s="72" t="s">
        <v>14</v>
      </c>
      <c r="J348" s="71" t="s">
        <v>14</v>
      </c>
      <c r="K348" s="72" t="s">
        <v>14</v>
      </c>
      <c r="L348" s="72" t="s">
        <v>14</v>
      </c>
      <c r="M348" s="87" t="s">
        <v>14</v>
      </c>
      <c r="N348" s="88"/>
      <c r="O348" s="68" t="s">
        <v>14</v>
      </c>
    </row>
    <row r="349" spans="2:15" x14ac:dyDescent="0.25">
      <c r="B349" s="98" t="s">
        <v>16</v>
      </c>
      <c r="C349" s="99"/>
      <c r="D349" s="99"/>
      <c r="E349" s="99"/>
      <c r="F349" s="3">
        <v>0</v>
      </c>
      <c r="G349" s="3">
        <v>0</v>
      </c>
      <c r="H349" s="34">
        <v>0</v>
      </c>
      <c r="I349" s="72" t="s">
        <v>14</v>
      </c>
      <c r="J349" s="72" t="s">
        <v>14</v>
      </c>
      <c r="K349" s="72" t="s">
        <v>14</v>
      </c>
      <c r="L349" s="72" t="s">
        <v>14</v>
      </c>
      <c r="M349" s="87" t="s">
        <v>14</v>
      </c>
      <c r="N349" s="88"/>
      <c r="O349" s="68" t="s">
        <v>14</v>
      </c>
    </row>
    <row r="350" spans="2:15" x14ac:dyDescent="0.25">
      <c r="B350" s="100" t="s">
        <v>253</v>
      </c>
      <c r="C350" s="101"/>
      <c r="D350" s="101"/>
      <c r="E350" s="101"/>
      <c r="F350" s="6">
        <f>SUM(F348:F349)</f>
        <v>1052925</v>
      </c>
      <c r="G350" s="6">
        <f t="shared" ref="G350:H350" si="71">SUM(G348:G349)</f>
        <v>655380</v>
      </c>
      <c r="H350" s="37">
        <f t="shared" si="71"/>
        <v>655380</v>
      </c>
      <c r="I350" s="72" t="s">
        <v>14</v>
      </c>
      <c r="J350" s="72" t="s">
        <v>14</v>
      </c>
      <c r="K350" s="72" t="s">
        <v>14</v>
      </c>
      <c r="L350" s="72" t="s">
        <v>14</v>
      </c>
      <c r="M350" s="87" t="s">
        <v>14</v>
      </c>
      <c r="N350" s="88"/>
      <c r="O350" s="68" t="s">
        <v>14</v>
      </c>
    </row>
    <row r="351" spans="2:15" ht="17.100000000000001" customHeight="1" x14ac:dyDescent="0.25">
      <c r="B351" s="112" t="s">
        <v>532</v>
      </c>
      <c r="C351" s="113"/>
      <c r="D351" s="113"/>
      <c r="E351" s="113"/>
      <c r="F351" s="113"/>
      <c r="G351" s="113"/>
      <c r="H351" s="114"/>
      <c r="I351" s="113"/>
      <c r="J351" s="113"/>
      <c r="K351" s="113"/>
      <c r="L351" s="113"/>
      <c r="M351" s="113"/>
      <c r="N351" s="113"/>
      <c r="O351" s="115"/>
    </row>
    <row r="352" spans="2:15" x14ac:dyDescent="0.25">
      <c r="B352" s="104" t="s">
        <v>254</v>
      </c>
      <c r="C352" s="105"/>
      <c r="D352" s="106" t="s">
        <v>255</v>
      </c>
      <c r="E352" s="107"/>
      <c r="F352" s="2">
        <v>712307</v>
      </c>
      <c r="G352" s="23">
        <v>582000</v>
      </c>
      <c r="H352" s="57">
        <v>582000</v>
      </c>
      <c r="I352" s="69">
        <v>73.7</v>
      </c>
      <c r="J352" s="70">
        <v>75</v>
      </c>
      <c r="K352" s="67">
        <v>8</v>
      </c>
      <c r="L352" s="67">
        <v>8</v>
      </c>
      <c r="M352" s="108">
        <v>0</v>
      </c>
      <c r="N352" s="109"/>
      <c r="O352" s="67">
        <v>0</v>
      </c>
    </row>
    <row r="353" spans="2:15" x14ac:dyDescent="0.25">
      <c r="B353" s="110" t="s">
        <v>15</v>
      </c>
      <c r="C353" s="111"/>
      <c r="D353" s="111"/>
      <c r="E353" s="111"/>
      <c r="F353" s="4">
        <v>0</v>
      </c>
      <c r="G353" s="4">
        <v>0</v>
      </c>
      <c r="H353" s="33">
        <v>0</v>
      </c>
      <c r="I353" s="72" t="s">
        <v>14</v>
      </c>
      <c r="J353" s="71" t="s">
        <v>14</v>
      </c>
      <c r="K353" s="72" t="s">
        <v>14</v>
      </c>
      <c r="L353" s="72" t="s">
        <v>14</v>
      </c>
      <c r="M353" s="87" t="s">
        <v>14</v>
      </c>
      <c r="N353" s="88"/>
      <c r="O353" s="68" t="s">
        <v>14</v>
      </c>
    </row>
    <row r="354" spans="2:15" x14ac:dyDescent="0.25">
      <c r="B354" s="98" t="s">
        <v>16</v>
      </c>
      <c r="C354" s="99"/>
      <c r="D354" s="99"/>
      <c r="E354" s="99"/>
      <c r="F354" s="3">
        <f>F352</f>
        <v>712307</v>
      </c>
      <c r="G354" s="3">
        <f t="shared" ref="G354:H354" si="72">G352</f>
        <v>582000</v>
      </c>
      <c r="H354" s="34">
        <f t="shared" si="72"/>
        <v>582000</v>
      </c>
      <c r="I354" s="72" t="s">
        <v>14</v>
      </c>
      <c r="J354" s="72" t="s">
        <v>14</v>
      </c>
      <c r="K354" s="72" t="s">
        <v>14</v>
      </c>
      <c r="L354" s="72" t="s">
        <v>14</v>
      </c>
      <c r="M354" s="87" t="s">
        <v>14</v>
      </c>
      <c r="N354" s="88"/>
      <c r="O354" s="68" t="s">
        <v>14</v>
      </c>
    </row>
    <row r="355" spans="2:15" x14ac:dyDescent="0.25">
      <c r="B355" s="100" t="s">
        <v>256</v>
      </c>
      <c r="C355" s="101"/>
      <c r="D355" s="101"/>
      <c r="E355" s="101"/>
      <c r="F355" s="6">
        <f>SUM(F353:F354)</f>
        <v>712307</v>
      </c>
      <c r="G355" s="6">
        <f t="shared" ref="G355:H355" si="73">SUM(G353:G354)</f>
        <v>582000</v>
      </c>
      <c r="H355" s="37">
        <f t="shared" si="73"/>
        <v>582000</v>
      </c>
      <c r="I355" s="72" t="s">
        <v>14</v>
      </c>
      <c r="J355" s="72" t="s">
        <v>14</v>
      </c>
      <c r="K355" s="72" t="s">
        <v>14</v>
      </c>
      <c r="L355" s="72" t="s">
        <v>14</v>
      </c>
      <c r="M355" s="87" t="s">
        <v>14</v>
      </c>
      <c r="N355" s="88"/>
      <c r="O355" s="68" t="s">
        <v>14</v>
      </c>
    </row>
    <row r="356" spans="2:15" x14ac:dyDescent="0.25">
      <c r="B356" s="102" t="s">
        <v>15</v>
      </c>
      <c r="C356" s="103"/>
      <c r="D356" s="103"/>
      <c r="E356" s="103"/>
      <c r="F356" s="16">
        <f>F331+F337+F342+F348+F353</f>
        <v>1701388</v>
      </c>
      <c r="G356" s="16">
        <f>G331+G337+G342+G348+G353</f>
        <v>1005380</v>
      </c>
      <c r="H356" s="39">
        <f t="shared" ref="H356" si="74">H331+H337+H342+H348+H353</f>
        <v>655380</v>
      </c>
      <c r="I356" s="72" t="s">
        <v>14</v>
      </c>
      <c r="J356" s="72" t="s">
        <v>14</v>
      </c>
      <c r="K356" s="72" t="s">
        <v>14</v>
      </c>
      <c r="L356" s="72" t="s">
        <v>14</v>
      </c>
      <c r="M356" s="87" t="s">
        <v>14</v>
      </c>
      <c r="N356" s="88"/>
      <c r="O356" s="68" t="s">
        <v>14</v>
      </c>
    </row>
    <row r="357" spans="2:15" x14ac:dyDescent="0.25">
      <c r="B357" s="92" t="s">
        <v>16</v>
      </c>
      <c r="C357" s="93"/>
      <c r="D357" s="93"/>
      <c r="E357" s="93"/>
      <c r="F357" s="28">
        <f t="shared" ref="F357:H358" si="75">F332+F338+F343+F349+F354</f>
        <v>1952167</v>
      </c>
      <c r="G357" s="28">
        <f t="shared" si="75"/>
        <v>1463320</v>
      </c>
      <c r="H357" s="51">
        <f t="shared" si="75"/>
        <v>1463320</v>
      </c>
      <c r="I357" s="72" t="s">
        <v>14</v>
      </c>
      <c r="J357" s="72" t="s">
        <v>14</v>
      </c>
      <c r="K357" s="72" t="s">
        <v>14</v>
      </c>
      <c r="L357" s="72" t="s">
        <v>14</v>
      </c>
      <c r="M357" s="87" t="s">
        <v>14</v>
      </c>
      <c r="N357" s="88"/>
      <c r="O357" s="68" t="s">
        <v>14</v>
      </c>
    </row>
    <row r="358" spans="2:15" x14ac:dyDescent="0.25">
      <c r="B358" s="94" t="s">
        <v>582</v>
      </c>
      <c r="C358" s="95"/>
      <c r="D358" s="95"/>
      <c r="E358" s="95"/>
      <c r="F358" s="20">
        <f t="shared" si="75"/>
        <v>3653555</v>
      </c>
      <c r="G358" s="20">
        <f>G333+G339+G344+G350+G355</f>
        <v>2468700</v>
      </c>
      <c r="H358" s="41">
        <f>H333+H339+H344+H350+H355</f>
        <v>2118700</v>
      </c>
      <c r="I358" s="72" t="s">
        <v>14</v>
      </c>
      <c r="J358" s="72" t="s">
        <v>14</v>
      </c>
      <c r="K358" s="72" t="s">
        <v>14</v>
      </c>
      <c r="L358" s="72" t="s">
        <v>14</v>
      </c>
      <c r="M358" s="87" t="s">
        <v>14</v>
      </c>
      <c r="N358" s="88"/>
      <c r="O358" s="68" t="s">
        <v>14</v>
      </c>
    </row>
    <row r="359" spans="2:15" ht="18.600000000000001" customHeight="1" x14ac:dyDescent="0.25">
      <c r="B359" s="117" t="s">
        <v>533</v>
      </c>
      <c r="C359" s="113"/>
      <c r="D359" s="113"/>
      <c r="E359" s="113"/>
      <c r="F359" s="113"/>
      <c r="G359" s="113"/>
      <c r="H359" s="105"/>
      <c r="I359" s="113"/>
      <c r="J359" s="113"/>
      <c r="K359" s="113"/>
      <c r="L359" s="113"/>
      <c r="M359" s="113"/>
      <c r="N359" s="113"/>
      <c r="O359" s="115"/>
    </row>
    <row r="360" spans="2:15" ht="17.100000000000001" customHeight="1" x14ac:dyDescent="0.25">
      <c r="B360" s="112" t="s">
        <v>257</v>
      </c>
      <c r="C360" s="113"/>
      <c r="D360" s="113"/>
      <c r="E360" s="113"/>
      <c r="F360" s="113"/>
      <c r="G360" s="113"/>
      <c r="H360" s="116"/>
      <c r="I360" s="113"/>
      <c r="J360" s="113"/>
      <c r="K360" s="113"/>
      <c r="L360" s="113"/>
      <c r="M360" s="113"/>
      <c r="N360" s="113"/>
      <c r="O360" s="115"/>
    </row>
    <row r="361" spans="2:15" x14ac:dyDescent="0.25">
      <c r="B361" s="104" t="s">
        <v>258</v>
      </c>
      <c r="C361" s="105"/>
      <c r="D361" s="106" t="s">
        <v>259</v>
      </c>
      <c r="E361" s="107"/>
      <c r="F361" s="2">
        <v>246505</v>
      </c>
      <c r="G361" s="23">
        <v>171311</v>
      </c>
      <c r="H361" s="44">
        <v>114199</v>
      </c>
      <c r="I361" s="69"/>
      <c r="J361" s="70">
        <v>40</v>
      </c>
      <c r="K361" s="67">
        <v>8</v>
      </c>
      <c r="L361" s="67">
        <v>8</v>
      </c>
      <c r="M361" s="108">
        <v>0</v>
      </c>
      <c r="N361" s="109"/>
      <c r="O361" s="67">
        <v>0</v>
      </c>
    </row>
    <row r="362" spans="2:15" x14ac:dyDescent="0.25">
      <c r="B362" s="104" t="s">
        <v>260</v>
      </c>
      <c r="C362" s="105"/>
      <c r="D362" s="106" t="s">
        <v>261</v>
      </c>
      <c r="E362" s="107"/>
      <c r="F362" s="2">
        <v>221000</v>
      </c>
      <c r="G362" s="23">
        <v>178000</v>
      </c>
      <c r="H362" s="57">
        <v>78000</v>
      </c>
      <c r="I362" s="69"/>
      <c r="J362" s="70">
        <v>50</v>
      </c>
      <c r="K362" s="67">
        <v>8</v>
      </c>
      <c r="L362" s="67">
        <v>7</v>
      </c>
      <c r="M362" s="108">
        <v>0</v>
      </c>
      <c r="N362" s="109"/>
      <c r="O362" s="67">
        <v>1</v>
      </c>
    </row>
    <row r="363" spans="2:15" x14ac:dyDescent="0.25">
      <c r="B363" s="104" t="s">
        <v>262</v>
      </c>
      <c r="C363" s="105"/>
      <c r="D363" s="106" t="s">
        <v>263</v>
      </c>
      <c r="E363" s="107"/>
      <c r="F363" s="2">
        <v>116000</v>
      </c>
      <c r="G363" s="23">
        <v>66000</v>
      </c>
      <c r="H363" s="44">
        <v>66000</v>
      </c>
      <c r="I363" s="69"/>
      <c r="J363" s="70">
        <v>55</v>
      </c>
      <c r="K363" s="67">
        <v>8</v>
      </c>
      <c r="L363" s="67">
        <v>8</v>
      </c>
      <c r="M363" s="108">
        <v>0</v>
      </c>
      <c r="N363" s="109"/>
      <c r="O363" s="67">
        <v>0</v>
      </c>
    </row>
    <row r="364" spans="2:15" x14ac:dyDescent="0.25">
      <c r="B364" s="110" t="s">
        <v>15</v>
      </c>
      <c r="C364" s="111"/>
      <c r="D364" s="111"/>
      <c r="E364" s="111"/>
      <c r="F364" s="4">
        <v>0</v>
      </c>
      <c r="G364" s="4">
        <v>0</v>
      </c>
      <c r="H364" s="33">
        <v>0</v>
      </c>
      <c r="I364" s="72" t="s">
        <v>14</v>
      </c>
      <c r="J364" s="71" t="s">
        <v>14</v>
      </c>
      <c r="K364" s="72" t="s">
        <v>14</v>
      </c>
      <c r="L364" s="72" t="s">
        <v>14</v>
      </c>
      <c r="M364" s="87" t="s">
        <v>14</v>
      </c>
      <c r="N364" s="88"/>
      <c r="O364" s="68" t="s">
        <v>14</v>
      </c>
    </row>
    <row r="365" spans="2:15" x14ac:dyDescent="0.25">
      <c r="B365" s="98" t="s">
        <v>16</v>
      </c>
      <c r="C365" s="99"/>
      <c r="D365" s="99"/>
      <c r="E365" s="99"/>
      <c r="F365" s="3">
        <f>F361+F362+F363</f>
        <v>583505</v>
      </c>
      <c r="G365" s="3">
        <f>G361+G362+G363</f>
        <v>415311</v>
      </c>
      <c r="H365" s="34">
        <f t="shared" ref="H365" si="76">H361+H362+H363</f>
        <v>258199</v>
      </c>
      <c r="I365" s="72" t="s">
        <v>14</v>
      </c>
      <c r="J365" s="72" t="s">
        <v>14</v>
      </c>
      <c r="K365" s="72" t="s">
        <v>14</v>
      </c>
      <c r="L365" s="72" t="s">
        <v>14</v>
      </c>
      <c r="M365" s="87" t="s">
        <v>14</v>
      </c>
      <c r="N365" s="88"/>
      <c r="O365" s="68" t="s">
        <v>14</v>
      </c>
    </row>
    <row r="366" spans="2:15" x14ac:dyDescent="0.25">
      <c r="B366" s="100" t="s">
        <v>583</v>
      </c>
      <c r="C366" s="101"/>
      <c r="D366" s="101"/>
      <c r="E366" s="101"/>
      <c r="F366" s="6">
        <f>SUM(F364:F365)</f>
        <v>583505</v>
      </c>
      <c r="G366" s="6">
        <f t="shared" ref="G366:H366" si="77">SUM(G364:G365)</f>
        <v>415311</v>
      </c>
      <c r="H366" s="37">
        <f t="shared" si="77"/>
        <v>258199</v>
      </c>
      <c r="I366" s="72" t="s">
        <v>14</v>
      </c>
      <c r="J366" s="72" t="s">
        <v>14</v>
      </c>
      <c r="K366" s="72" t="s">
        <v>14</v>
      </c>
      <c r="L366" s="72" t="s">
        <v>14</v>
      </c>
      <c r="M366" s="87" t="s">
        <v>14</v>
      </c>
      <c r="N366" s="88"/>
      <c r="O366" s="68" t="s">
        <v>14</v>
      </c>
    </row>
    <row r="367" spans="2:15" ht="17.100000000000001" customHeight="1" x14ac:dyDescent="0.25">
      <c r="B367" s="112" t="s">
        <v>534</v>
      </c>
      <c r="C367" s="113"/>
      <c r="D367" s="113"/>
      <c r="E367" s="113"/>
      <c r="F367" s="113"/>
      <c r="G367" s="113"/>
      <c r="H367" s="114"/>
      <c r="I367" s="113"/>
      <c r="J367" s="113"/>
      <c r="K367" s="113"/>
      <c r="L367" s="113"/>
      <c r="M367" s="113"/>
      <c r="N367" s="113"/>
      <c r="O367" s="115"/>
    </row>
    <row r="368" spans="2:15" x14ac:dyDescent="0.25">
      <c r="B368" s="104" t="s">
        <v>264</v>
      </c>
      <c r="C368" s="105"/>
      <c r="D368" s="106" t="s">
        <v>265</v>
      </c>
      <c r="E368" s="107"/>
      <c r="F368" s="2">
        <v>345000</v>
      </c>
      <c r="G368" s="23">
        <v>250000</v>
      </c>
      <c r="H368" s="44">
        <v>0</v>
      </c>
      <c r="I368" s="69">
        <v>73</v>
      </c>
      <c r="J368" s="70">
        <v>65</v>
      </c>
      <c r="K368" s="67">
        <v>8</v>
      </c>
      <c r="L368" s="67">
        <v>8</v>
      </c>
      <c r="M368" s="108">
        <v>0</v>
      </c>
      <c r="N368" s="109"/>
      <c r="O368" s="67">
        <v>0</v>
      </c>
    </row>
    <row r="369" spans="2:15" x14ac:dyDescent="0.25">
      <c r="B369" s="104" t="s">
        <v>266</v>
      </c>
      <c r="C369" s="105"/>
      <c r="D369" s="106" t="s">
        <v>267</v>
      </c>
      <c r="E369" s="107"/>
      <c r="F369" s="2">
        <v>1512000</v>
      </c>
      <c r="G369" s="23">
        <v>1128000</v>
      </c>
      <c r="H369" s="57">
        <v>600000</v>
      </c>
      <c r="I369" s="69">
        <v>76</v>
      </c>
      <c r="J369" s="70">
        <v>100</v>
      </c>
      <c r="K369" s="67">
        <v>8</v>
      </c>
      <c r="L369" s="67">
        <v>8</v>
      </c>
      <c r="M369" s="108">
        <v>0</v>
      </c>
      <c r="N369" s="109"/>
      <c r="O369" s="67">
        <v>0</v>
      </c>
    </row>
    <row r="370" spans="2:15" x14ac:dyDescent="0.25">
      <c r="B370" s="104" t="s">
        <v>268</v>
      </c>
      <c r="C370" s="105"/>
      <c r="D370" s="106" t="s">
        <v>269</v>
      </c>
      <c r="E370" s="107"/>
      <c r="F370" s="2">
        <v>245000</v>
      </c>
      <c r="G370" s="23">
        <v>163500</v>
      </c>
      <c r="H370" s="44">
        <v>163500</v>
      </c>
      <c r="I370" s="69">
        <v>73</v>
      </c>
      <c r="J370" s="70">
        <v>80</v>
      </c>
      <c r="K370" s="67">
        <v>8</v>
      </c>
      <c r="L370" s="67">
        <v>8</v>
      </c>
      <c r="M370" s="108">
        <v>0</v>
      </c>
      <c r="N370" s="109"/>
      <c r="O370" s="67">
        <v>0</v>
      </c>
    </row>
    <row r="371" spans="2:15" x14ac:dyDescent="0.25">
      <c r="B371" s="104" t="s">
        <v>270</v>
      </c>
      <c r="C371" s="105"/>
      <c r="D371" s="106" t="s">
        <v>271</v>
      </c>
      <c r="E371" s="107"/>
      <c r="F371" s="5">
        <v>625000</v>
      </c>
      <c r="G371" s="22">
        <v>550000</v>
      </c>
      <c r="H371" s="43">
        <v>550000</v>
      </c>
      <c r="I371" s="69">
        <v>68</v>
      </c>
      <c r="J371" s="70">
        <v>80</v>
      </c>
      <c r="K371" s="67">
        <v>8</v>
      </c>
      <c r="L371" s="67">
        <v>8</v>
      </c>
      <c r="M371" s="108">
        <v>0</v>
      </c>
      <c r="N371" s="109"/>
      <c r="O371" s="67">
        <v>0</v>
      </c>
    </row>
    <row r="372" spans="2:15" x14ac:dyDescent="0.25">
      <c r="B372" s="110" t="s">
        <v>15</v>
      </c>
      <c r="C372" s="111"/>
      <c r="D372" s="111"/>
      <c r="E372" s="111"/>
      <c r="F372" s="4">
        <f>SUM(F371)</f>
        <v>625000</v>
      </c>
      <c r="G372" s="4">
        <f t="shared" ref="G372:H372" si="78">SUM(G371)</f>
        <v>550000</v>
      </c>
      <c r="H372" s="33">
        <f t="shared" si="78"/>
        <v>550000</v>
      </c>
      <c r="I372" s="72" t="s">
        <v>14</v>
      </c>
      <c r="J372" s="71" t="s">
        <v>14</v>
      </c>
      <c r="K372" s="72" t="s">
        <v>14</v>
      </c>
      <c r="L372" s="72" t="s">
        <v>14</v>
      </c>
      <c r="M372" s="87" t="s">
        <v>14</v>
      </c>
      <c r="N372" s="88"/>
      <c r="O372" s="68" t="s">
        <v>14</v>
      </c>
    </row>
    <row r="373" spans="2:15" x14ac:dyDescent="0.25">
      <c r="B373" s="98" t="s">
        <v>16</v>
      </c>
      <c r="C373" s="99"/>
      <c r="D373" s="99"/>
      <c r="E373" s="99"/>
      <c r="F373" s="3">
        <f>F368+F369+F370</f>
        <v>2102000</v>
      </c>
      <c r="G373" s="3">
        <f>G368+G369+G370</f>
        <v>1541500</v>
      </c>
      <c r="H373" s="34">
        <f t="shared" ref="H373" si="79">H368+H369+H370</f>
        <v>763500</v>
      </c>
      <c r="I373" s="72" t="s">
        <v>14</v>
      </c>
      <c r="J373" s="72" t="s">
        <v>14</v>
      </c>
      <c r="K373" s="72" t="s">
        <v>14</v>
      </c>
      <c r="L373" s="72" t="s">
        <v>14</v>
      </c>
      <c r="M373" s="87" t="s">
        <v>14</v>
      </c>
      <c r="N373" s="88"/>
      <c r="O373" s="68" t="s">
        <v>14</v>
      </c>
    </row>
    <row r="374" spans="2:15" x14ac:dyDescent="0.25">
      <c r="B374" s="100" t="s">
        <v>272</v>
      </c>
      <c r="C374" s="101"/>
      <c r="D374" s="101"/>
      <c r="E374" s="101"/>
      <c r="F374" s="6">
        <f>SUM(F372:F373)</f>
        <v>2727000</v>
      </c>
      <c r="G374" s="6">
        <f t="shared" ref="G374:H374" si="80">SUM(G372:G373)</f>
        <v>2091500</v>
      </c>
      <c r="H374" s="37">
        <f t="shared" si="80"/>
        <v>1313500</v>
      </c>
      <c r="I374" s="72" t="s">
        <v>14</v>
      </c>
      <c r="J374" s="72" t="s">
        <v>14</v>
      </c>
      <c r="K374" s="72" t="s">
        <v>14</v>
      </c>
      <c r="L374" s="72" t="s">
        <v>14</v>
      </c>
      <c r="M374" s="87" t="s">
        <v>14</v>
      </c>
      <c r="N374" s="88"/>
      <c r="O374" s="68" t="s">
        <v>14</v>
      </c>
    </row>
    <row r="375" spans="2:15" ht="17.100000000000001" customHeight="1" x14ac:dyDescent="0.25">
      <c r="B375" s="112" t="s">
        <v>535</v>
      </c>
      <c r="C375" s="113"/>
      <c r="D375" s="113"/>
      <c r="E375" s="113"/>
      <c r="F375" s="113"/>
      <c r="G375" s="113"/>
      <c r="H375" s="114"/>
      <c r="I375" s="113"/>
      <c r="J375" s="113"/>
      <c r="K375" s="113"/>
      <c r="L375" s="113"/>
      <c r="M375" s="113"/>
      <c r="N375" s="113"/>
      <c r="O375" s="115"/>
    </row>
    <row r="376" spans="2:15" x14ac:dyDescent="0.25">
      <c r="B376" s="104" t="s">
        <v>273</v>
      </c>
      <c r="C376" s="105"/>
      <c r="D376" s="106" t="s">
        <v>274</v>
      </c>
      <c r="E376" s="107"/>
      <c r="F376" s="2">
        <v>632800</v>
      </c>
      <c r="G376" s="23">
        <v>474800</v>
      </c>
      <c r="H376" s="57">
        <v>474800</v>
      </c>
      <c r="I376" s="69">
        <v>76</v>
      </c>
      <c r="J376" s="70">
        <v>85</v>
      </c>
      <c r="K376" s="67">
        <v>8</v>
      </c>
      <c r="L376" s="67">
        <v>8</v>
      </c>
      <c r="M376" s="108">
        <v>0</v>
      </c>
      <c r="N376" s="109"/>
      <c r="O376" s="67">
        <v>0</v>
      </c>
    </row>
    <row r="377" spans="2:15" x14ac:dyDescent="0.25">
      <c r="B377" s="110" t="s">
        <v>15</v>
      </c>
      <c r="C377" s="111"/>
      <c r="D377" s="111"/>
      <c r="E377" s="111"/>
      <c r="F377" s="4">
        <v>0</v>
      </c>
      <c r="G377" s="4">
        <v>0</v>
      </c>
      <c r="H377" s="33">
        <v>0</v>
      </c>
      <c r="I377" s="72" t="s">
        <v>14</v>
      </c>
      <c r="J377" s="71" t="s">
        <v>14</v>
      </c>
      <c r="K377" s="72" t="s">
        <v>14</v>
      </c>
      <c r="L377" s="72" t="s">
        <v>14</v>
      </c>
      <c r="M377" s="87" t="s">
        <v>14</v>
      </c>
      <c r="N377" s="88"/>
      <c r="O377" s="68" t="s">
        <v>14</v>
      </c>
    </row>
    <row r="378" spans="2:15" x14ac:dyDescent="0.25">
      <c r="B378" s="98" t="s">
        <v>16</v>
      </c>
      <c r="C378" s="99"/>
      <c r="D378" s="99"/>
      <c r="E378" s="99"/>
      <c r="F378" s="3">
        <f>F376</f>
        <v>632800</v>
      </c>
      <c r="G378" s="3">
        <f t="shared" ref="G378:H378" si="81">G376</f>
        <v>474800</v>
      </c>
      <c r="H378" s="34">
        <f t="shared" si="81"/>
        <v>474800</v>
      </c>
      <c r="I378" s="72" t="s">
        <v>14</v>
      </c>
      <c r="J378" s="72" t="s">
        <v>14</v>
      </c>
      <c r="K378" s="72" t="s">
        <v>14</v>
      </c>
      <c r="L378" s="72" t="s">
        <v>14</v>
      </c>
      <c r="M378" s="87" t="s">
        <v>14</v>
      </c>
      <c r="N378" s="88"/>
      <c r="O378" s="68" t="s">
        <v>14</v>
      </c>
    </row>
    <row r="379" spans="2:15" x14ac:dyDescent="0.25">
      <c r="B379" s="100" t="s">
        <v>275</v>
      </c>
      <c r="C379" s="101"/>
      <c r="D379" s="101"/>
      <c r="E379" s="101"/>
      <c r="F379" s="6">
        <f>SUM(F377:F378)</f>
        <v>632800</v>
      </c>
      <c r="G379" s="6">
        <f t="shared" ref="G379:H379" si="82">SUM(G377:G378)</f>
        <v>474800</v>
      </c>
      <c r="H379" s="37">
        <f t="shared" si="82"/>
        <v>474800</v>
      </c>
      <c r="I379" s="72" t="s">
        <v>14</v>
      </c>
      <c r="J379" s="72" t="s">
        <v>14</v>
      </c>
      <c r="K379" s="72" t="s">
        <v>14</v>
      </c>
      <c r="L379" s="72" t="s">
        <v>14</v>
      </c>
      <c r="M379" s="87" t="s">
        <v>14</v>
      </c>
      <c r="N379" s="88"/>
      <c r="O379" s="68" t="s">
        <v>14</v>
      </c>
    </row>
    <row r="380" spans="2:15" ht="17.100000000000001" customHeight="1" x14ac:dyDescent="0.25">
      <c r="B380" s="112" t="s">
        <v>536</v>
      </c>
      <c r="C380" s="113"/>
      <c r="D380" s="113"/>
      <c r="E380" s="113"/>
      <c r="F380" s="113"/>
      <c r="G380" s="113"/>
      <c r="H380" s="114"/>
      <c r="I380" s="113"/>
      <c r="J380" s="113"/>
      <c r="K380" s="113"/>
      <c r="L380" s="113"/>
      <c r="M380" s="113"/>
      <c r="N380" s="113"/>
      <c r="O380" s="115"/>
    </row>
    <row r="381" spans="2:15" x14ac:dyDescent="0.25">
      <c r="B381" s="104" t="s">
        <v>276</v>
      </c>
      <c r="C381" s="105"/>
      <c r="D381" s="106" t="s">
        <v>593</v>
      </c>
      <c r="E381" s="107"/>
      <c r="F381" s="2">
        <v>69900</v>
      </c>
      <c r="G381" s="23">
        <v>69900</v>
      </c>
      <c r="H381" s="44">
        <v>69900</v>
      </c>
      <c r="I381" s="69">
        <v>71</v>
      </c>
      <c r="J381" s="70">
        <v>85</v>
      </c>
      <c r="K381" s="67">
        <v>8</v>
      </c>
      <c r="L381" s="67">
        <v>8</v>
      </c>
      <c r="M381" s="108">
        <v>0</v>
      </c>
      <c r="N381" s="109"/>
      <c r="O381" s="67">
        <v>0</v>
      </c>
    </row>
    <row r="382" spans="2:15" x14ac:dyDescent="0.25">
      <c r="B382" s="110" t="s">
        <v>15</v>
      </c>
      <c r="C382" s="111"/>
      <c r="D382" s="111"/>
      <c r="E382" s="111"/>
      <c r="F382" s="4">
        <v>0</v>
      </c>
      <c r="G382" s="4">
        <v>0</v>
      </c>
      <c r="H382" s="33">
        <v>0</v>
      </c>
      <c r="I382" s="72" t="s">
        <v>14</v>
      </c>
      <c r="J382" s="71" t="s">
        <v>14</v>
      </c>
      <c r="K382" s="72" t="s">
        <v>14</v>
      </c>
      <c r="L382" s="72" t="s">
        <v>14</v>
      </c>
      <c r="M382" s="87" t="s">
        <v>14</v>
      </c>
      <c r="N382" s="88"/>
      <c r="O382" s="68" t="s">
        <v>14</v>
      </c>
    </row>
    <row r="383" spans="2:15" x14ac:dyDescent="0.25">
      <c r="B383" s="98" t="s">
        <v>16</v>
      </c>
      <c r="C383" s="99"/>
      <c r="D383" s="99"/>
      <c r="E383" s="99"/>
      <c r="F383" s="3">
        <f>F381</f>
        <v>69900</v>
      </c>
      <c r="G383" s="3">
        <f t="shared" ref="G383:H383" si="83">G381</f>
        <v>69900</v>
      </c>
      <c r="H383" s="34">
        <f t="shared" si="83"/>
        <v>69900</v>
      </c>
      <c r="I383" s="72" t="s">
        <v>14</v>
      </c>
      <c r="J383" s="72" t="s">
        <v>14</v>
      </c>
      <c r="K383" s="72" t="s">
        <v>14</v>
      </c>
      <c r="L383" s="72" t="s">
        <v>14</v>
      </c>
      <c r="M383" s="87" t="s">
        <v>14</v>
      </c>
      <c r="N383" s="88"/>
      <c r="O383" s="68" t="s">
        <v>14</v>
      </c>
    </row>
    <row r="384" spans="2:15" x14ac:dyDescent="0.25">
      <c r="B384" s="100" t="s">
        <v>277</v>
      </c>
      <c r="C384" s="101"/>
      <c r="D384" s="101"/>
      <c r="E384" s="101"/>
      <c r="F384" s="6">
        <f>SUM(F382:F383)</f>
        <v>69900</v>
      </c>
      <c r="G384" s="6">
        <f t="shared" ref="G384:H384" si="84">SUM(G382:G383)</f>
        <v>69900</v>
      </c>
      <c r="H384" s="37">
        <f t="shared" si="84"/>
        <v>69900</v>
      </c>
      <c r="I384" s="72" t="s">
        <v>14</v>
      </c>
      <c r="J384" s="72" t="s">
        <v>14</v>
      </c>
      <c r="K384" s="72" t="s">
        <v>14</v>
      </c>
      <c r="L384" s="72" t="s">
        <v>14</v>
      </c>
      <c r="M384" s="87" t="s">
        <v>14</v>
      </c>
      <c r="N384" s="88"/>
      <c r="O384" s="68" t="s">
        <v>14</v>
      </c>
    </row>
    <row r="385" spans="2:15" ht="17.100000000000001" customHeight="1" x14ac:dyDescent="0.25">
      <c r="B385" s="112" t="s">
        <v>537</v>
      </c>
      <c r="C385" s="113"/>
      <c r="D385" s="113"/>
      <c r="E385" s="113"/>
      <c r="F385" s="113"/>
      <c r="G385" s="113"/>
      <c r="H385" s="114"/>
      <c r="I385" s="113"/>
      <c r="J385" s="113"/>
      <c r="K385" s="113"/>
      <c r="L385" s="113"/>
      <c r="M385" s="113"/>
      <c r="N385" s="113"/>
      <c r="O385" s="115"/>
    </row>
    <row r="386" spans="2:15" x14ac:dyDescent="0.25">
      <c r="B386" s="104" t="s">
        <v>278</v>
      </c>
      <c r="C386" s="105"/>
      <c r="D386" s="106" t="s">
        <v>279</v>
      </c>
      <c r="E386" s="107"/>
      <c r="F386" s="5">
        <v>290521</v>
      </c>
      <c r="G386" s="22">
        <v>261468</v>
      </c>
      <c r="H386" s="43">
        <v>261468</v>
      </c>
      <c r="I386" s="69">
        <v>71</v>
      </c>
      <c r="J386" s="70">
        <v>90</v>
      </c>
      <c r="K386" s="67">
        <v>8</v>
      </c>
      <c r="L386" s="67">
        <v>8</v>
      </c>
      <c r="M386" s="108">
        <v>0</v>
      </c>
      <c r="N386" s="109"/>
      <c r="O386" s="67">
        <v>0</v>
      </c>
    </row>
    <row r="387" spans="2:15" x14ac:dyDescent="0.25">
      <c r="B387" s="110" t="s">
        <v>15</v>
      </c>
      <c r="C387" s="111"/>
      <c r="D387" s="111"/>
      <c r="E387" s="111"/>
      <c r="F387" s="4">
        <f>SUM(F386)</f>
        <v>290521</v>
      </c>
      <c r="G387" s="4">
        <f t="shared" ref="G387:H387" si="85">SUM(G386)</f>
        <v>261468</v>
      </c>
      <c r="H387" s="33">
        <f t="shared" si="85"/>
        <v>261468</v>
      </c>
      <c r="I387" s="72" t="s">
        <v>14</v>
      </c>
      <c r="J387" s="71" t="s">
        <v>14</v>
      </c>
      <c r="K387" s="72" t="s">
        <v>14</v>
      </c>
      <c r="L387" s="72" t="s">
        <v>14</v>
      </c>
      <c r="M387" s="87" t="s">
        <v>14</v>
      </c>
      <c r="N387" s="88"/>
      <c r="O387" s="68" t="s">
        <v>14</v>
      </c>
    </row>
    <row r="388" spans="2:15" x14ac:dyDescent="0.25">
      <c r="B388" s="98" t="s">
        <v>16</v>
      </c>
      <c r="C388" s="99"/>
      <c r="D388" s="99"/>
      <c r="E388" s="99"/>
      <c r="F388" s="3">
        <v>0</v>
      </c>
      <c r="G388" s="3">
        <v>0</v>
      </c>
      <c r="H388" s="34">
        <v>0</v>
      </c>
      <c r="I388" s="72" t="s">
        <v>14</v>
      </c>
      <c r="J388" s="72" t="s">
        <v>14</v>
      </c>
      <c r="K388" s="72" t="s">
        <v>14</v>
      </c>
      <c r="L388" s="72" t="s">
        <v>14</v>
      </c>
      <c r="M388" s="87" t="s">
        <v>14</v>
      </c>
      <c r="N388" s="88"/>
      <c r="O388" s="68" t="s">
        <v>14</v>
      </c>
    </row>
    <row r="389" spans="2:15" x14ac:dyDescent="0.25">
      <c r="B389" s="100" t="s">
        <v>280</v>
      </c>
      <c r="C389" s="101"/>
      <c r="D389" s="101"/>
      <c r="E389" s="101"/>
      <c r="F389" s="6">
        <f>SUM(F387:F388)</f>
        <v>290521</v>
      </c>
      <c r="G389" s="6">
        <f t="shared" ref="G389:H389" si="86">SUM(G387:G388)</f>
        <v>261468</v>
      </c>
      <c r="H389" s="37">
        <f t="shared" si="86"/>
        <v>261468</v>
      </c>
      <c r="I389" s="72" t="s">
        <v>14</v>
      </c>
      <c r="J389" s="72" t="s">
        <v>14</v>
      </c>
      <c r="K389" s="72" t="s">
        <v>14</v>
      </c>
      <c r="L389" s="72" t="s">
        <v>14</v>
      </c>
      <c r="M389" s="87" t="s">
        <v>14</v>
      </c>
      <c r="N389" s="88"/>
      <c r="O389" s="68" t="s">
        <v>14</v>
      </c>
    </row>
    <row r="390" spans="2:15" x14ac:dyDescent="0.25">
      <c r="B390" s="102" t="s">
        <v>15</v>
      </c>
      <c r="C390" s="103"/>
      <c r="D390" s="103"/>
      <c r="E390" s="103"/>
      <c r="F390" s="16">
        <f>F364+F372+F377+F382+F387</f>
        <v>915521</v>
      </c>
      <c r="G390" s="16">
        <f>G364+G372+G377+G382+G387</f>
        <v>811468</v>
      </c>
      <c r="H390" s="39">
        <f>H364+H372+H377+H382+H387</f>
        <v>811468</v>
      </c>
      <c r="I390" s="72" t="s">
        <v>14</v>
      </c>
      <c r="J390" s="72" t="s">
        <v>14</v>
      </c>
      <c r="K390" s="72" t="s">
        <v>14</v>
      </c>
      <c r="L390" s="72" t="s">
        <v>14</v>
      </c>
      <c r="M390" s="87" t="s">
        <v>14</v>
      </c>
      <c r="N390" s="88"/>
      <c r="O390" s="68" t="s">
        <v>14</v>
      </c>
    </row>
    <row r="391" spans="2:15" x14ac:dyDescent="0.25">
      <c r="B391" s="92" t="s">
        <v>16</v>
      </c>
      <c r="C391" s="93"/>
      <c r="D391" s="93"/>
      <c r="E391" s="93"/>
      <c r="F391" s="28">
        <f>F365+F373+F378+F383+F388</f>
        <v>3388205</v>
      </c>
      <c r="G391" s="28">
        <f t="shared" ref="F391:G392" si="87">G365+G373+G378+G383+G388</f>
        <v>2501511</v>
      </c>
      <c r="H391" s="51">
        <f>H365+H373+H378+H383+H388</f>
        <v>1566399</v>
      </c>
      <c r="I391" s="72" t="s">
        <v>14</v>
      </c>
      <c r="J391" s="72" t="s">
        <v>14</v>
      </c>
      <c r="K391" s="72" t="s">
        <v>14</v>
      </c>
      <c r="L391" s="72" t="s">
        <v>14</v>
      </c>
      <c r="M391" s="87" t="s">
        <v>14</v>
      </c>
      <c r="N391" s="88"/>
      <c r="O391" s="68" t="s">
        <v>14</v>
      </c>
    </row>
    <row r="392" spans="2:15" x14ac:dyDescent="0.25">
      <c r="B392" s="94" t="s">
        <v>583</v>
      </c>
      <c r="C392" s="95"/>
      <c r="D392" s="95"/>
      <c r="E392" s="95"/>
      <c r="F392" s="20">
        <f t="shared" si="87"/>
        <v>4303726</v>
      </c>
      <c r="G392" s="20">
        <f>G366+G374+G379+G384+G389</f>
        <v>3312979</v>
      </c>
      <c r="H392" s="41">
        <f>H366+H374+H379+H384+H389</f>
        <v>2377867</v>
      </c>
      <c r="I392" s="72" t="s">
        <v>14</v>
      </c>
      <c r="J392" s="72" t="s">
        <v>14</v>
      </c>
      <c r="K392" s="72" t="s">
        <v>14</v>
      </c>
      <c r="L392" s="72" t="s">
        <v>14</v>
      </c>
      <c r="M392" s="87" t="s">
        <v>14</v>
      </c>
      <c r="N392" s="88"/>
      <c r="O392" s="68" t="s">
        <v>14</v>
      </c>
    </row>
    <row r="393" spans="2:15" ht="18.600000000000001" customHeight="1" x14ac:dyDescent="0.25">
      <c r="B393" s="117" t="s">
        <v>538</v>
      </c>
      <c r="C393" s="113"/>
      <c r="D393" s="113"/>
      <c r="E393" s="113"/>
      <c r="F393" s="113"/>
      <c r="G393" s="113"/>
      <c r="H393" s="105"/>
      <c r="I393" s="113"/>
      <c r="J393" s="113"/>
      <c r="K393" s="113"/>
      <c r="L393" s="113"/>
      <c r="M393" s="113"/>
      <c r="N393" s="113"/>
      <c r="O393" s="115"/>
    </row>
    <row r="394" spans="2:15" ht="17.100000000000001" customHeight="1" x14ac:dyDescent="0.25">
      <c r="B394" s="112" t="s">
        <v>281</v>
      </c>
      <c r="C394" s="113"/>
      <c r="D394" s="113"/>
      <c r="E394" s="113"/>
      <c r="F394" s="113"/>
      <c r="G394" s="113"/>
      <c r="H394" s="116"/>
      <c r="I394" s="113"/>
      <c r="J394" s="113"/>
      <c r="K394" s="113"/>
      <c r="L394" s="113"/>
      <c r="M394" s="113"/>
      <c r="N394" s="113"/>
      <c r="O394" s="115"/>
    </row>
    <row r="395" spans="2:15" x14ac:dyDescent="0.25">
      <c r="B395" s="104" t="s">
        <v>282</v>
      </c>
      <c r="C395" s="105"/>
      <c r="D395" s="106" t="s">
        <v>283</v>
      </c>
      <c r="E395" s="107"/>
      <c r="F395" s="2">
        <v>580000</v>
      </c>
      <c r="G395" s="23">
        <v>510000</v>
      </c>
      <c r="H395" s="44">
        <v>0</v>
      </c>
      <c r="I395" s="69"/>
      <c r="J395" s="70">
        <v>45</v>
      </c>
      <c r="K395" s="67">
        <v>8</v>
      </c>
      <c r="L395" s="67">
        <v>8</v>
      </c>
      <c r="M395" s="108">
        <v>0</v>
      </c>
      <c r="N395" s="109"/>
      <c r="O395" s="67">
        <v>0</v>
      </c>
    </row>
    <row r="396" spans="2:15" x14ac:dyDescent="0.25">
      <c r="B396" s="104" t="s">
        <v>284</v>
      </c>
      <c r="C396" s="105"/>
      <c r="D396" s="106" t="s">
        <v>285</v>
      </c>
      <c r="E396" s="107"/>
      <c r="F396" s="2">
        <v>150000</v>
      </c>
      <c r="G396" s="23">
        <v>110000</v>
      </c>
      <c r="H396" s="44">
        <v>0</v>
      </c>
      <c r="I396" s="69"/>
      <c r="J396" s="70">
        <v>0</v>
      </c>
      <c r="K396" s="67">
        <v>8</v>
      </c>
      <c r="L396" s="67">
        <v>8</v>
      </c>
      <c r="M396" s="108">
        <v>0</v>
      </c>
      <c r="N396" s="109"/>
      <c r="O396" s="67">
        <v>0</v>
      </c>
    </row>
    <row r="397" spans="2:15" x14ac:dyDescent="0.25">
      <c r="B397" s="104" t="s">
        <v>286</v>
      </c>
      <c r="C397" s="105"/>
      <c r="D397" s="106" t="s">
        <v>287</v>
      </c>
      <c r="E397" s="107"/>
      <c r="F397" s="2">
        <v>109000</v>
      </c>
      <c r="G397" s="23">
        <v>69000</v>
      </c>
      <c r="H397" s="44">
        <v>69000</v>
      </c>
      <c r="I397" s="69"/>
      <c r="J397" s="70">
        <v>60</v>
      </c>
      <c r="K397" s="67">
        <v>8</v>
      </c>
      <c r="L397" s="67">
        <v>8</v>
      </c>
      <c r="M397" s="108">
        <v>0</v>
      </c>
      <c r="N397" s="109"/>
      <c r="O397" s="67">
        <v>0</v>
      </c>
    </row>
    <row r="398" spans="2:15" x14ac:dyDescent="0.25">
      <c r="B398" s="104" t="s">
        <v>288</v>
      </c>
      <c r="C398" s="105"/>
      <c r="D398" s="106" t="s">
        <v>289</v>
      </c>
      <c r="E398" s="107"/>
      <c r="F398" s="2">
        <v>340000</v>
      </c>
      <c r="G398" s="23">
        <v>270000</v>
      </c>
      <c r="H398" s="44">
        <v>240000</v>
      </c>
      <c r="I398" s="69"/>
      <c r="J398" s="70">
        <v>35</v>
      </c>
      <c r="K398" s="67">
        <v>8</v>
      </c>
      <c r="L398" s="67">
        <v>8</v>
      </c>
      <c r="M398" s="108">
        <v>0</v>
      </c>
      <c r="N398" s="109"/>
      <c r="O398" s="67">
        <v>0</v>
      </c>
    </row>
    <row r="399" spans="2:15" x14ac:dyDescent="0.25">
      <c r="B399" s="110" t="s">
        <v>15</v>
      </c>
      <c r="C399" s="111"/>
      <c r="D399" s="111"/>
      <c r="E399" s="111"/>
      <c r="F399" s="4">
        <v>0</v>
      </c>
      <c r="G399" s="4">
        <v>0</v>
      </c>
      <c r="H399" s="33">
        <v>0</v>
      </c>
      <c r="I399" s="72" t="s">
        <v>14</v>
      </c>
      <c r="J399" s="71" t="s">
        <v>14</v>
      </c>
      <c r="K399" s="72" t="s">
        <v>14</v>
      </c>
      <c r="L399" s="72" t="s">
        <v>14</v>
      </c>
      <c r="M399" s="87" t="s">
        <v>14</v>
      </c>
      <c r="N399" s="88"/>
      <c r="O399" s="68" t="s">
        <v>14</v>
      </c>
    </row>
    <row r="400" spans="2:15" x14ac:dyDescent="0.25">
      <c r="B400" s="98" t="s">
        <v>16</v>
      </c>
      <c r="C400" s="99"/>
      <c r="D400" s="99"/>
      <c r="E400" s="99"/>
      <c r="F400" s="3">
        <f>F395+F396+F397+F398</f>
        <v>1179000</v>
      </c>
      <c r="G400" s="3">
        <f>G395+G396+G397+G398</f>
        <v>959000</v>
      </c>
      <c r="H400" s="34">
        <f t="shared" ref="H400" si="88">H395+H396+H397+H398</f>
        <v>309000</v>
      </c>
      <c r="I400" s="72" t="s">
        <v>14</v>
      </c>
      <c r="J400" s="72" t="s">
        <v>14</v>
      </c>
      <c r="K400" s="72" t="s">
        <v>14</v>
      </c>
      <c r="L400" s="72" t="s">
        <v>14</v>
      </c>
      <c r="M400" s="87" t="s">
        <v>14</v>
      </c>
      <c r="N400" s="88"/>
      <c r="O400" s="68" t="s">
        <v>14</v>
      </c>
    </row>
    <row r="401" spans="2:15" x14ac:dyDescent="0.25">
      <c r="B401" s="100" t="s">
        <v>585</v>
      </c>
      <c r="C401" s="101"/>
      <c r="D401" s="101"/>
      <c r="E401" s="101"/>
      <c r="F401" s="6">
        <f>SUM(F399:F400)</f>
        <v>1179000</v>
      </c>
      <c r="G401" s="6">
        <f t="shared" ref="G401:H401" si="89">SUM(G399:G400)</f>
        <v>959000</v>
      </c>
      <c r="H401" s="37">
        <f t="shared" si="89"/>
        <v>309000</v>
      </c>
      <c r="I401" s="72" t="s">
        <v>14</v>
      </c>
      <c r="J401" s="72" t="s">
        <v>14</v>
      </c>
      <c r="K401" s="72" t="s">
        <v>14</v>
      </c>
      <c r="L401" s="72" t="s">
        <v>14</v>
      </c>
      <c r="M401" s="87" t="s">
        <v>14</v>
      </c>
      <c r="N401" s="88"/>
      <c r="O401" s="68" t="s">
        <v>14</v>
      </c>
    </row>
    <row r="402" spans="2:15" ht="17.100000000000001" customHeight="1" x14ac:dyDescent="0.25">
      <c r="B402" s="112" t="s">
        <v>539</v>
      </c>
      <c r="C402" s="113"/>
      <c r="D402" s="113"/>
      <c r="E402" s="113"/>
      <c r="F402" s="113"/>
      <c r="G402" s="113"/>
      <c r="H402" s="105"/>
      <c r="I402" s="113"/>
      <c r="J402" s="113"/>
      <c r="K402" s="113"/>
      <c r="L402" s="113"/>
      <c r="M402" s="113"/>
      <c r="N402" s="113"/>
      <c r="O402" s="115"/>
    </row>
    <row r="403" spans="2:15" x14ac:dyDescent="0.25">
      <c r="B403" s="104" t="s">
        <v>290</v>
      </c>
      <c r="C403" s="105"/>
      <c r="D403" s="106" t="s">
        <v>291</v>
      </c>
      <c r="E403" s="107"/>
      <c r="F403" s="2">
        <v>36550</v>
      </c>
      <c r="G403" s="2">
        <v>32530</v>
      </c>
      <c r="H403" s="38">
        <v>32530</v>
      </c>
      <c r="I403" s="69">
        <v>67.5</v>
      </c>
      <c r="J403" s="70">
        <v>90</v>
      </c>
      <c r="K403" s="67">
        <v>8</v>
      </c>
      <c r="L403" s="67">
        <v>8</v>
      </c>
      <c r="M403" s="108">
        <v>0</v>
      </c>
      <c r="N403" s="109"/>
      <c r="O403" s="67">
        <v>0</v>
      </c>
    </row>
    <row r="404" spans="2:15" x14ac:dyDescent="0.25">
      <c r="B404" s="104" t="s">
        <v>292</v>
      </c>
      <c r="C404" s="105"/>
      <c r="D404" s="106" t="s">
        <v>293</v>
      </c>
      <c r="E404" s="107"/>
      <c r="F404" s="5">
        <v>185247</v>
      </c>
      <c r="G404" s="5">
        <v>164870</v>
      </c>
      <c r="H404" s="36">
        <v>164870</v>
      </c>
      <c r="I404" s="69">
        <v>62</v>
      </c>
      <c r="J404" s="70">
        <v>90</v>
      </c>
      <c r="K404" s="67">
        <v>8</v>
      </c>
      <c r="L404" s="67">
        <v>8</v>
      </c>
      <c r="M404" s="108">
        <v>0</v>
      </c>
      <c r="N404" s="109"/>
      <c r="O404" s="67">
        <v>0</v>
      </c>
    </row>
    <row r="405" spans="2:15" x14ac:dyDescent="0.25">
      <c r="B405" s="110" t="s">
        <v>15</v>
      </c>
      <c r="C405" s="111"/>
      <c r="D405" s="111"/>
      <c r="E405" s="111"/>
      <c r="F405" s="4">
        <f>SUM(F404)</f>
        <v>185247</v>
      </c>
      <c r="G405" s="4">
        <f t="shared" ref="G405:H405" si="90">SUM(G404)</f>
        <v>164870</v>
      </c>
      <c r="H405" s="33">
        <f t="shared" si="90"/>
        <v>164870</v>
      </c>
      <c r="I405" s="72" t="s">
        <v>14</v>
      </c>
      <c r="J405" s="71" t="s">
        <v>14</v>
      </c>
      <c r="K405" s="72" t="s">
        <v>14</v>
      </c>
      <c r="L405" s="72" t="s">
        <v>14</v>
      </c>
      <c r="M405" s="87" t="s">
        <v>14</v>
      </c>
      <c r="N405" s="88"/>
      <c r="O405" s="68" t="s">
        <v>14</v>
      </c>
    </row>
    <row r="406" spans="2:15" x14ac:dyDescent="0.25">
      <c r="B406" s="98" t="s">
        <v>16</v>
      </c>
      <c r="C406" s="99"/>
      <c r="D406" s="99"/>
      <c r="E406" s="99"/>
      <c r="F406" s="3">
        <f>F403</f>
        <v>36550</v>
      </c>
      <c r="G406" s="3">
        <f t="shared" ref="G406:H406" si="91">G403</f>
        <v>32530</v>
      </c>
      <c r="H406" s="34">
        <f t="shared" si="91"/>
        <v>32530</v>
      </c>
      <c r="I406" s="72" t="s">
        <v>14</v>
      </c>
      <c r="J406" s="72" t="s">
        <v>14</v>
      </c>
      <c r="K406" s="72" t="s">
        <v>14</v>
      </c>
      <c r="L406" s="72" t="s">
        <v>14</v>
      </c>
      <c r="M406" s="87" t="s">
        <v>14</v>
      </c>
      <c r="N406" s="88"/>
      <c r="O406" s="68" t="s">
        <v>14</v>
      </c>
    </row>
    <row r="407" spans="2:15" x14ac:dyDescent="0.25">
      <c r="B407" s="100" t="s">
        <v>294</v>
      </c>
      <c r="C407" s="101"/>
      <c r="D407" s="101"/>
      <c r="E407" s="101"/>
      <c r="F407" s="6">
        <f>SUM(F405:F406)</f>
        <v>221797</v>
      </c>
      <c r="G407" s="6">
        <f t="shared" ref="G407:H407" si="92">SUM(G405:G406)</f>
        <v>197400</v>
      </c>
      <c r="H407" s="37">
        <f t="shared" si="92"/>
        <v>197400</v>
      </c>
      <c r="I407" s="72" t="s">
        <v>14</v>
      </c>
      <c r="J407" s="72" t="s">
        <v>14</v>
      </c>
      <c r="K407" s="72" t="s">
        <v>14</v>
      </c>
      <c r="L407" s="72" t="s">
        <v>14</v>
      </c>
      <c r="M407" s="87" t="s">
        <v>14</v>
      </c>
      <c r="N407" s="88"/>
      <c r="O407" s="68" t="s">
        <v>14</v>
      </c>
    </row>
    <row r="408" spans="2:15" ht="17.100000000000001" customHeight="1" x14ac:dyDescent="0.25">
      <c r="B408" s="112" t="s">
        <v>540</v>
      </c>
      <c r="C408" s="113"/>
      <c r="D408" s="113"/>
      <c r="E408" s="113"/>
      <c r="F408" s="113"/>
      <c r="G408" s="113"/>
      <c r="H408" s="114"/>
      <c r="I408" s="113"/>
      <c r="J408" s="113"/>
      <c r="K408" s="113"/>
      <c r="L408" s="113"/>
      <c r="M408" s="113"/>
      <c r="N408" s="113"/>
      <c r="O408" s="115"/>
    </row>
    <row r="409" spans="2:15" x14ac:dyDescent="0.25">
      <c r="B409" s="104" t="s">
        <v>295</v>
      </c>
      <c r="C409" s="105"/>
      <c r="D409" s="106" t="s">
        <v>296</v>
      </c>
      <c r="E409" s="107"/>
      <c r="F409" s="5">
        <v>430032</v>
      </c>
      <c r="G409" s="22">
        <v>350000</v>
      </c>
      <c r="H409" s="43">
        <v>350000</v>
      </c>
      <c r="I409" s="73">
        <v>76</v>
      </c>
      <c r="J409" s="70">
        <v>100</v>
      </c>
      <c r="K409" s="67">
        <v>8</v>
      </c>
      <c r="L409" s="67">
        <v>8</v>
      </c>
      <c r="M409" s="108">
        <v>0</v>
      </c>
      <c r="N409" s="109"/>
      <c r="O409" s="67">
        <v>0</v>
      </c>
    </row>
    <row r="410" spans="2:15" x14ac:dyDescent="0.25">
      <c r="B410" s="110" t="s">
        <v>15</v>
      </c>
      <c r="C410" s="111"/>
      <c r="D410" s="111"/>
      <c r="E410" s="111"/>
      <c r="F410" s="4">
        <f>SUM(F409)</f>
        <v>430032</v>
      </c>
      <c r="G410" s="4">
        <f t="shared" ref="G410:H410" si="93">SUM(G409)</f>
        <v>350000</v>
      </c>
      <c r="H410" s="33">
        <f t="shared" si="93"/>
        <v>350000</v>
      </c>
      <c r="I410" s="72" t="s">
        <v>14</v>
      </c>
      <c r="J410" s="71" t="s">
        <v>14</v>
      </c>
      <c r="K410" s="72" t="s">
        <v>14</v>
      </c>
      <c r="L410" s="72" t="s">
        <v>14</v>
      </c>
      <c r="M410" s="87" t="s">
        <v>14</v>
      </c>
      <c r="N410" s="88"/>
      <c r="O410" s="68" t="s">
        <v>14</v>
      </c>
    </row>
    <row r="411" spans="2:15" x14ac:dyDescent="0.25">
      <c r="B411" s="98" t="s">
        <v>16</v>
      </c>
      <c r="C411" s="99"/>
      <c r="D411" s="99"/>
      <c r="E411" s="99"/>
      <c r="F411" s="3">
        <v>0</v>
      </c>
      <c r="G411" s="3">
        <v>0</v>
      </c>
      <c r="H411" s="34">
        <v>0</v>
      </c>
      <c r="I411" s="72" t="s">
        <v>14</v>
      </c>
      <c r="J411" s="72" t="s">
        <v>14</v>
      </c>
      <c r="K411" s="72" t="s">
        <v>14</v>
      </c>
      <c r="L411" s="72" t="s">
        <v>14</v>
      </c>
      <c r="M411" s="87" t="s">
        <v>14</v>
      </c>
      <c r="N411" s="88"/>
      <c r="O411" s="68" t="s">
        <v>14</v>
      </c>
    </row>
    <row r="412" spans="2:15" x14ac:dyDescent="0.25">
      <c r="B412" s="100" t="s">
        <v>297</v>
      </c>
      <c r="C412" s="101"/>
      <c r="D412" s="101"/>
      <c r="E412" s="101"/>
      <c r="F412" s="6">
        <f>SUM(F410:F411)</f>
        <v>430032</v>
      </c>
      <c r="G412" s="6">
        <f t="shared" ref="G412:H412" si="94">SUM(G410:G411)</f>
        <v>350000</v>
      </c>
      <c r="H412" s="37">
        <f t="shared" si="94"/>
        <v>350000</v>
      </c>
      <c r="I412" s="72" t="s">
        <v>14</v>
      </c>
      <c r="J412" s="72" t="s">
        <v>14</v>
      </c>
      <c r="K412" s="72" t="s">
        <v>14</v>
      </c>
      <c r="L412" s="72" t="s">
        <v>14</v>
      </c>
      <c r="M412" s="87" t="s">
        <v>14</v>
      </c>
      <c r="N412" s="88"/>
      <c r="O412" s="68" t="s">
        <v>14</v>
      </c>
    </row>
    <row r="413" spans="2:15" ht="17.100000000000001" customHeight="1" x14ac:dyDescent="0.25">
      <c r="B413" s="112" t="s">
        <v>541</v>
      </c>
      <c r="C413" s="113"/>
      <c r="D413" s="113"/>
      <c r="E413" s="113"/>
      <c r="F413" s="113"/>
      <c r="G413" s="113"/>
      <c r="H413" s="105"/>
      <c r="I413" s="113"/>
      <c r="J413" s="113"/>
      <c r="K413" s="113"/>
      <c r="L413" s="113"/>
      <c r="M413" s="113"/>
      <c r="N413" s="113"/>
      <c r="O413" s="115"/>
    </row>
    <row r="414" spans="2:15" x14ac:dyDescent="0.25">
      <c r="B414" s="104" t="s">
        <v>298</v>
      </c>
      <c r="C414" s="105"/>
      <c r="D414" s="106" t="s">
        <v>299</v>
      </c>
      <c r="E414" s="107"/>
      <c r="F414" s="2">
        <v>1656000</v>
      </c>
      <c r="G414" s="2">
        <v>1056000</v>
      </c>
      <c r="H414" s="63">
        <v>528000</v>
      </c>
      <c r="I414" s="69">
        <v>86</v>
      </c>
      <c r="J414" s="70">
        <v>110</v>
      </c>
      <c r="K414" s="67">
        <v>8</v>
      </c>
      <c r="L414" s="67">
        <v>8</v>
      </c>
      <c r="M414" s="108">
        <v>0</v>
      </c>
      <c r="N414" s="109"/>
      <c r="O414" s="67">
        <v>0</v>
      </c>
    </row>
    <row r="415" spans="2:15" x14ac:dyDescent="0.25">
      <c r="B415" s="104" t="s">
        <v>300</v>
      </c>
      <c r="C415" s="105"/>
      <c r="D415" s="106" t="s">
        <v>301</v>
      </c>
      <c r="E415" s="107"/>
      <c r="F415" s="5">
        <v>100000</v>
      </c>
      <c r="G415" s="5">
        <v>90000</v>
      </c>
      <c r="H415" s="42">
        <v>90000</v>
      </c>
      <c r="I415" s="69">
        <v>80</v>
      </c>
      <c r="J415" s="70">
        <v>100</v>
      </c>
      <c r="K415" s="67">
        <v>8</v>
      </c>
      <c r="L415" s="67">
        <v>8</v>
      </c>
      <c r="M415" s="108">
        <v>0</v>
      </c>
      <c r="N415" s="109"/>
      <c r="O415" s="67">
        <v>0</v>
      </c>
    </row>
    <row r="416" spans="2:15" x14ac:dyDescent="0.25">
      <c r="B416" s="104" t="s">
        <v>302</v>
      </c>
      <c r="C416" s="105"/>
      <c r="D416" s="106" t="s">
        <v>303</v>
      </c>
      <c r="E416" s="107"/>
      <c r="F416" s="2">
        <v>50060</v>
      </c>
      <c r="G416" s="2">
        <v>44100</v>
      </c>
      <c r="H416" s="38">
        <v>44100</v>
      </c>
      <c r="I416" s="69">
        <v>69.5</v>
      </c>
      <c r="J416" s="70">
        <v>85</v>
      </c>
      <c r="K416" s="67">
        <v>8</v>
      </c>
      <c r="L416" s="67">
        <v>8</v>
      </c>
      <c r="M416" s="108">
        <v>0</v>
      </c>
      <c r="N416" s="109"/>
      <c r="O416" s="67">
        <v>0</v>
      </c>
    </row>
    <row r="417" spans="2:15" x14ac:dyDescent="0.25">
      <c r="B417" s="104" t="s">
        <v>304</v>
      </c>
      <c r="C417" s="105"/>
      <c r="D417" s="106" t="s">
        <v>305</v>
      </c>
      <c r="E417" s="107"/>
      <c r="F417" s="5">
        <v>919800</v>
      </c>
      <c r="G417" s="5">
        <v>460000</v>
      </c>
      <c r="H417" s="36">
        <v>460000</v>
      </c>
      <c r="I417" s="69">
        <v>80</v>
      </c>
      <c r="J417" s="70">
        <v>100</v>
      </c>
      <c r="K417" s="67">
        <v>8</v>
      </c>
      <c r="L417" s="67">
        <v>8</v>
      </c>
      <c r="M417" s="108">
        <v>0</v>
      </c>
      <c r="N417" s="109"/>
      <c r="O417" s="67">
        <v>0</v>
      </c>
    </row>
    <row r="418" spans="2:15" x14ac:dyDescent="0.25">
      <c r="B418" s="110" t="s">
        <v>15</v>
      </c>
      <c r="C418" s="111"/>
      <c r="D418" s="111"/>
      <c r="E418" s="111"/>
      <c r="F418" s="4">
        <f>F415+F417</f>
        <v>1019800</v>
      </c>
      <c r="G418" s="4">
        <f t="shared" ref="G418:H418" si="95">G415+G417</f>
        <v>550000</v>
      </c>
      <c r="H418" s="33">
        <f t="shared" si="95"/>
        <v>550000</v>
      </c>
      <c r="I418" s="72" t="s">
        <v>14</v>
      </c>
      <c r="J418" s="71" t="s">
        <v>14</v>
      </c>
      <c r="K418" s="72" t="s">
        <v>14</v>
      </c>
      <c r="L418" s="72" t="s">
        <v>14</v>
      </c>
      <c r="M418" s="87" t="s">
        <v>14</v>
      </c>
      <c r="N418" s="88"/>
      <c r="O418" s="68" t="s">
        <v>14</v>
      </c>
    </row>
    <row r="419" spans="2:15" x14ac:dyDescent="0.25">
      <c r="B419" s="98" t="s">
        <v>16</v>
      </c>
      <c r="C419" s="99"/>
      <c r="D419" s="99"/>
      <c r="E419" s="99"/>
      <c r="F419" s="3">
        <f>F414+F416</f>
        <v>1706060</v>
      </c>
      <c r="G419" s="3">
        <f t="shared" ref="G419:H419" si="96">G414+G416</f>
        <v>1100100</v>
      </c>
      <c r="H419" s="34">
        <f t="shared" si="96"/>
        <v>572100</v>
      </c>
      <c r="I419" s="72" t="s">
        <v>14</v>
      </c>
      <c r="J419" s="72" t="s">
        <v>14</v>
      </c>
      <c r="K419" s="72" t="s">
        <v>14</v>
      </c>
      <c r="L419" s="72" t="s">
        <v>14</v>
      </c>
      <c r="M419" s="87" t="s">
        <v>14</v>
      </c>
      <c r="N419" s="88"/>
      <c r="O419" s="68" t="s">
        <v>14</v>
      </c>
    </row>
    <row r="420" spans="2:15" x14ac:dyDescent="0.25">
      <c r="B420" s="100" t="s">
        <v>306</v>
      </c>
      <c r="C420" s="101"/>
      <c r="D420" s="101"/>
      <c r="E420" s="101"/>
      <c r="F420" s="6">
        <f>SUM(F418:F419)</f>
        <v>2725860</v>
      </c>
      <c r="G420" s="6">
        <f t="shared" ref="G420:H420" si="97">SUM(G418:G419)</f>
        <v>1650100</v>
      </c>
      <c r="H420" s="37">
        <f t="shared" si="97"/>
        <v>1122100</v>
      </c>
      <c r="I420" s="72" t="s">
        <v>14</v>
      </c>
      <c r="J420" s="72" t="s">
        <v>14</v>
      </c>
      <c r="K420" s="72" t="s">
        <v>14</v>
      </c>
      <c r="L420" s="72" t="s">
        <v>14</v>
      </c>
      <c r="M420" s="87" t="s">
        <v>14</v>
      </c>
      <c r="N420" s="88"/>
      <c r="O420" s="68" t="s">
        <v>14</v>
      </c>
    </row>
    <row r="421" spans="2:15" ht="17.100000000000001" customHeight="1" x14ac:dyDescent="0.25">
      <c r="B421" s="112" t="s">
        <v>542</v>
      </c>
      <c r="C421" s="113"/>
      <c r="D421" s="113"/>
      <c r="E421" s="113"/>
      <c r="F421" s="113"/>
      <c r="G421" s="113"/>
      <c r="H421" s="105"/>
      <c r="I421" s="113"/>
      <c r="J421" s="113"/>
      <c r="K421" s="113"/>
      <c r="L421" s="113"/>
      <c r="M421" s="113"/>
      <c r="N421" s="113"/>
      <c r="O421" s="115"/>
    </row>
    <row r="422" spans="2:15" x14ac:dyDescent="0.25">
      <c r="B422" s="104" t="s">
        <v>307</v>
      </c>
      <c r="C422" s="105"/>
      <c r="D422" s="106" t="s">
        <v>595</v>
      </c>
      <c r="E422" s="107"/>
      <c r="F422" s="2">
        <v>318000</v>
      </c>
      <c r="G422" s="2">
        <v>282000</v>
      </c>
      <c r="H422" s="38">
        <v>282000</v>
      </c>
      <c r="I422" s="69">
        <v>69</v>
      </c>
      <c r="J422" s="70">
        <v>95</v>
      </c>
      <c r="K422" s="67">
        <v>8</v>
      </c>
      <c r="L422" s="67">
        <v>8</v>
      </c>
      <c r="M422" s="108">
        <v>0</v>
      </c>
      <c r="N422" s="109"/>
      <c r="O422" s="67">
        <v>0</v>
      </c>
    </row>
    <row r="423" spans="2:15" x14ac:dyDescent="0.25">
      <c r="B423" s="104" t="s">
        <v>308</v>
      </c>
      <c r="C423" s="105"/>
      <c r="D423" s="106" t="s">
        <v>596</v>
      </c>
      <c r="E423" s="107"/>
      <c r="F423" s="5">
        <v>249800</v>
      </c>
      <c r="G423" s="5">
        <v>224800</v>
      </c>
      <c r="H423" s="36">
        <v>224800</v>
      </c>
      <c r="I423" s="69">
        <v>71</v>
      </c>
      <c r="J423" s="70">
        <v>90</v>
      </c>
      <c r="K423" s="67">
        <v>8</v>
      </c>
      <c r="L423" s="67">
        <v>8</v>
      </c>
      <c r="M423" s="108">
        <v>0</v>
      </c>
      <c r="N423" s="109"/>
      <c r="O423" s="67">
        <v>0</v>
      </c>
    </row>
    <row r="424" spans="2:15" x14ac:dyDescent="0.25">
      <c r="B424" s="110" t="s">
        <v>15</v>
      </c>
      <c r="C424" s="111"/>
      <c r="D424" s="111"/>
      <c r="E424" s="111"/>
      <c r="F424" s="4">
        <f>SUM(F423)</f>
        <v>249800</v>
      </c>
      <c r="G424" s="4">
        <f t="shared" ref="G424:H424" si="98">SUM(G423)</f>
        <v>224800</v>
      </c>
      <c r="H424" s="33">
        <f t="shared" si="98"/>
        <v>224800</v>
      </c>
      <c r="I424" s="72" t="s">
        <v>14</v>
      </c>
      <c r="J424" s="71" t="s">
        <v>14</v>
      </c>
      <c r="K424" s="72" t="s">
        <v>14</v>
      </c>
      <c r="L424" s="72" t="s">
        <v>14</v>
      </c>
      <c r="M424" s="87" t="s">
        <v>14</v>
      </c>
      <c r="N424" s="88"/>
      <c r="O424" s="68" t="s">
        <v>14</v>
      </c>
    </row>
    <row r="425" spans="2:15" x14ac:dyDescent="0.25">
      <c r="B425" s="98" t="s">
        <v>16</v>
      </c>
      <c r="C425" s="99"/>
      <c r="D425" s="99"/>
      <c r="E425" s="99"/>
      <c r="F425" s="3">
        <f>F422</f>
        <v>318000</v>
      </c>
      <c r="G425" s="3">
        <f t="shared" ref="G425:H425" si="99">G422</f>
        <v>282000</v>
      </c>
      <c r="H425" s="34">
        <f t="shared" si="99"/>
        <v>282000</v>
      </c>
      <c r="I425" s="72" t="s">
        <v>14</v>
      </c>
      <c r="J425" s="72" t="s">
        <v>14</v>
      </c>
      <c r="K425" s="72" t="s">
        <v>14</v>
      </c>
      <c r="L425" s="72" t="s">
        <v>14</v>
      </c>
      <c r="M425" s="87" t="s">
        <v>14</v>
      </c>
      <c r="N425" s="88"/>
      <c r="O425" s="68" t="s">
        <v>14</v>
      </c>
    </row>
    <row r="426" spans="2:15" x14ac:dyDescent="0.25">
      <c r="B426" s="100" t="s">
        <v>309</v>
      </c>
      <c r="C426" s="101"/>
      <c r="D426" s="101"/>
      <c r="E426" s="101"/>
      <c r="F426" s="7">
        <f>SUM(F424:F425)</f>
        <v>567800</v>
      </c>
      <c r="G426" s="7">
        <f t="shared" ref="G426:H426" si="100">SUM(G424:G425)</f>
        <v>506800</v>
      </c>
      <c r="H426" s="35">
        <f t="shared" si="100"/>
        <v>506800</v>
      </c>
      <c r="I426" s="72" t="s">
        <v>14</v>
      </c>
      <c r="J426" s="72" t="s">
        <v>14</v>
      </c>
      <c r="K426" s="72" t="s">
        <v>14</v>
      </c>
      <c r="L426" s="72" t="s">
        <v>14</v>
      </c>
      <c r="M426" s="87" t="s">
        <v>14</v>
      </c>
      <c r="N426" s="88"/>
      <c r="O426" s="68" t="s">
        <v>14</v>
      </c>
    </row>
    <row r="427" spans="2:15" ht="17.100000000000001" customHeight="1" x14ac:dyDescent="0.25">
      <c r="B427" s="112" t="s">
        <v>543</v>
      </c>
      <c r="C427" s="113"/>
      <c r="D427" s="113"/>
      <c r="E427" s="113"/>
      <c r="F427" s="113"/>
      <c r="G427" s="113"/>
      <c r="H427" s="105"/>
      <c r="I427" s="113"/>
      <c r="J427" s="113"/>
      <c r="K427" s="113"/>
      <c r="L427" s="113"/>
      <c r="M427" s="113"/>
      <c r="N427" s="113"/>
      <c r="O427" s="115"/>
    </row>
    <row r="428" spans="2:15" x14ac:dyDescent="0.25">
      <c r="B428" s="104" t="s">
        <v>310</v>
      </c>
      <c r="C428" s="105"/>
      <c r="D428" s="106" t="s">
        <v>311</v>
      </c>
      <c r="E428" s="107"/>
      <c r="F428" s="2">
        <v>642900</v>
      </c>
      <c r="G428" s="2">
        <v>578400</v>
      </c>
      <c r="H428" s="38">
        <v>578400</v>
      </c>
      <c r="I428" s="69">
        <v>66</v>
      </c>
      <c r="J428" s="70">
        <v>85</v>
      </c>
      <c r="K428" s="67">
        <v>8</v>
      </c>
      <c r="L428" s="67">
        <v>8</v>
      </c>
      <c r="M428" s="108">
        <v>0</v>
      </c>
      <c r="N428" s="109"/>
      <c r="O428" s="67">
        <v>0</v>
      </c>
    </row>
    <row r="429" spans="2:15" x14ac:dyDescent="0.25">
      <c r="B429" s="104" t="s">
        <v>312</v>
      </c>
      <c r="C429" s="105"/>
      <c r="D429" s="106" t="s">
        <v>313</v>
      </c>
      <c r="E429" s="107"/>
      <c r="F429" s="2">
        <v>26800</v>
      </c>
      <c r="G429" s="2">
        <v>18300</v>
      </c>
      <c r="H429" s="32">
        <v>18300</v>
      </c>
      <c r="I429" s="69">
        <v>61</v>
      </c>
      <c r="J429" s="70">
        <v>85</v>
      </c>
      <c r="K429" s="67">
        <v>8</v>
      </c>
      <c r="L429" s="67">
        <v>8</v>
      </c>
      <c r="M429" s="108">
        <v>0</v>
      </c>
      <c r="N429" s="109"/>
      <c r="O429" s="67">
        <v>0</v>
      </c>
    </row>
    <row r="430" spans="2:15" x14ac:dyDescent="0.25">
      <c r="B430" s="110" t="s">
        <v>15</v>
      </c>
      <c r="C430" s="111"/>
      <c r="D430" s="111"/>
      <c r="E430" s="111"/>
      <c r="F430" s="4">
        <v>0</v>
      </c>
      <c r="G430" s="4">
        <v>0</v>
      </c>
      <c r="H430" s="33">
        <v>0</v>
      </c>
      <c r="I430" s="72" t="s">
        <v>14</v>
      </c>
      <c r="J430" s="71" t="s">
        <v>14</v>
      </c>
      <c r="K430" s="72" t="s">
        <v>14</v>
      </c>
      <c r="L430" s="72" t="s">
        <v>14</v>
      </c>
      <c r="M430" s="87" t="s">
        <v>14</v>
      </c>
      <c r="N430" s="88"/>
      <c r="O430" s="68" t="s">
        <v>14</v>
      </c>
    </row>
    <row r="431" spans="2:15" x14ac:dyDescent="0.25">
      <c r="B431" s="98" t="s">
        <v>16</v>
      </c>
      <c r="C431" s="99"/>
      <c r="D431" s="99"/>
      <c r="E431" s="99"/>
      <c r="F431" s="3">
        <f>F428+F429</f>
        <v>669700</v>
      </c>
      <c r="G431" s="3">
        <f t="shared" ref="G431:H431" si="101">G428+G429</f>
        <v>596700</v>
      </c>
      <c r="H431" s="34">
        <f t="shared" si="101"/>
        <v>596700</v>
      </c>
      <c r="I431" s="72" t="s">
        <v>14</v>
      </c>
      <c r="J431" s="72" t="s">
        <v>14</v>
      </c>
      <c r="K431" s="72" t="s">
        <v>14</v>
      </c>
      <c r="L431" s="72" t="s">
        <v>14</v>
      </c>
      <c r="M431" s="87" t="s">
        <v>14</v>
      </c>
      <c r="N431" s="88"/>
      <c r="O431" s="68" t="s">
        <v>14</v>
      </c>
    </row>
    <row r="432" spans="2:15" x14ac:dyDescent="0.25">
      <c r="B432" s="100" t="s">
        <v>314</v>
      </c>
      <c r="C432" s="101"/>
      <c r="D432" s="101"/>
      <c r="E432" s="101"/>
      <c r="F432" s="7">
        <f>SUM(F430:F431)</f>
        <v>669700</v>
      </c>
      <c r="G432" s="7">
        <f t="shared" ref="G432:H432" si="102">SUM(G430:G431)</f>
        <v>596700</v>
      </c>
      <c r="H432" s="35">
        <f t="shared" si="102"/>
        <v>596700</v>
      </c>
      <c r="I432" s="72" t="s">
        <v>14</v>
      </c>
      <c r="J432" s="72" t="s">
        <v>14</v>
      </c>
      <c r="K432" s="72" t="s">
        <v>14</v>
      </c>
      <c r="L432" s="72" t="s">
        <v>14</v>
      </c>
      <c r="M432" s="87" t="s">
        <v>14</v>
      </c>
      <c r="N432" s="88"/>
      <c r="O432" s="68" t="s">
        <v>14</v>
      </c>
    </row>
    <row r="433" spans="2:15" ht="17.100000000000001" customHeight="1" x14ac:dyDescent="0.25">
      <c r="B433" s="112" t="s">
        <v>544</v>
      </c>
      <c r="C433" s="113"/>
      <c r="D433" s="113"/>
      <c r="E433" s="113"/>
      <c r="F433" s="113"/>
      <c r="G433" s="113"/>
      <c r="H433" s="114"/>
      <c r="I433" s="113"/>
      <c r="J433" s="113"/>
      <c r="K433" s="113"/>
      <c r="L433" s="113"/>
      <c r="M433" s="113"/>
      <c r="N433" s="113"/>
      <c r="O433" s="115"/>
    </row>
    <row r="434" spans="2:15" x14ac:dyDescent="0.25">
      <c r="B434" s="104" t="s">
        <v>315</v>
      </c>
      <c r="C434" s="105"/>
      <c r="D434" s="106" t="s">
        <v>597</v>
      </c>
      <c r="E434" s="107"/>
      <c r="F434" s="5">
        <v>919552</v>
      </c>
      <c r="G434" s="22">
        <v>827596</v>
      </c>
      <c r="H434" s="43">
        <v>827596</v>
      </c>
      <c r="I434" s="69">
        <v>51</v>
      </c>
      <c r="J434" s="70">
        <v>70</v>
      </c>
      <c r="K434" s="67">
        <v>8</v>
      </c>
      <c r="L434" s="67">
        <v>8</v>
      </c>
      <c r="M434" s="108">
        <v>0</v>
      </c>
      <c r="N434" s="109"/>
      <c r="O434" s="67">
        <v>0</v>
      </c>
    </row>
    <row r="435" spans="2:15" x14ac:dyDescent="0.25">
      <c r="B435" s="110" t="s">
        <v>15</v>
      </c>
      <c r="C435" s="111"/>
      <c r="D435" s="111"/>
      <c r="E435" s="111"/>
      <c r="F435" s="4">
        <f>SUM(F434)</f>
        <v>919552</v>
      </c>
      <c r="G435" s="4">
        <f t="shared" ref="G435:H435" si="103">SUM(G434)</f>
        <v>827596</v>
      </c>
      <c r="H435" s="33">
        <f t="shared" si="103"/>
        <v>827596</v>
      </c>
      <c r="I435" s="72" t="s">
        <v>14</v>
      </c>
      <c r="J435" s="71" t="s">
        <v>14</v>
      </c>
      <c r="K435" s="72" t="s">
        <v>14</v>
      </c>
      <c r="L435" s="72" t="s">
        <v>14</v>
      </c>
      <c r="M435" s="87" t="s">
        <v>14</v>
      </c>
      <c r="N435" s="88"/>
      <c r="O435" s="68" t="s">
        <v>14</v>
      </c>
    </row>
    <row r="436" spans="2:15" x14ac:dyDescent="0.25">
      <c r="B436" s="98" t="s">
        <v>16</v>
      </c>
      <c r="C436" s="99"/>
      <c r="D436" s="99"/>
      <c r="E436" s="99"/>
      <c r="F436" s="3">
        <v>0</v>
      </c>
      <c r="G436" s="3">
        <v>0</v>
      </c>
      <c r="H436" s="34">
        <v>0</v>
      </c>
      <c r="I436" s="72" t="s">
        <v>14</v>
      </c>
      <c r="J436" s="72" t="s">
        <v>14</v>
      </c>
      <c r="K436" s="72" t="s">
        <v>14</v>
      </c>
      <c r="L436" s="72" t="s">
        <v>14</v>
      </c>
      <c r="M436" s="87" t="s">
        <v>14</v>
      </c>
      <c r="N436" s="88"/>
      <c r="O436" s="68" t="s">
        <v>14</v>
      </c>
    </row>
    <row r="437" spans="2:15" x14ac:dyDescent="0.25">
      <c r="B437" s="100" t="s">
        <v>316</v>
      </c>
      <c r="C437" s="101"/>
      <c r="D437" s="101"/>
      <c r="E437" s="101"/>
      <c r="F437" s="7">
        <f>SUM(F435:F436)</f>
        <v>919552</v>
      </c>
      <c r="G437" s="7">
        <f t="shared" ref="G437:H437" si="104">SUM(G435:G436)</f>
        <v>827596</v>
      </c>
      <c r="H437" s="35">
        <f t="shared" si="104"/>
        <v>827596</v>
      </c>
      <c r="I437" s="72" t="s">
        <v>14</v>
      </c>
      <c r="J437" s="72" t="s">
        <v>14</v>
      </c>
      <c r="K437" s="72" t="s">
        <v>14</v>
      </c>
      <c r="L437" s="72" t="s">
        <v>14</v>
      </c>
      <c r="M437" s="87" t="s">
        <v>14</v>
      </c>
      <c r="N437" s="88"/>
      <c r="O437" s="68" t="s">
        <v>14</v>
      </c>
    </row>
    <row r="438" spans="2:15" ht="17.100000000000001" customHeight="1" x14ac:dyDescent="0.25">
      <c r="B438" s="112" t="s">
        <v>545</v>
      </c>
      <c r="C438" s="113"/>
      <c r="D438" s="113"/>
      <c r="E438" s="113"/>
      <c r="F438" s="113"/>
      <c r="G438" s="113"/>
      <c r="H438" s="114"/>
      <c r="I438" s="113"/>
      <c r="J438" s="113"/>
      <c r="K438" s="113"/>
      <c r="L438" s="113"/>
      <c r="M438" s="113"/>
      <c r="N438" s="113"/>
      <c r="O438" s="115"/>
    </row>
    <row r="439" spans="2:15" x14ac:dyDescent="0.25">
      <c r="B439" s="104" t="s">
        <v>317</v>
      </c>
      <c r="C439" s="105"/>
      <c r="D439" s="106" t="s">
        <v>318</v>
      </c>
      <c r="E439" s="107"/>
      <c r="F439" s="5">
        <v>250000</v>
      </c>
      <c r="G439" s="22">
        <v>200000</v>
      </c>
      <c r="H439" s="43">
        <v>200000</v>
      </c>
      <c r="I439" s="69">
        <v>72</v>
      </c>
      <c r="J439" s="70">
        <v>95</v>
      </c>
      <c r="K439" s="67">
        <v>8</v>
      </c>
      <c r="L439" s="67">
        <v>8</v>
      </c>
      <c r="M439" s="108">
        <v>0</v>
      </c>
      <c r="N439" s="109"/>
      <c r="O439" s="67">
        <v>0</v>
      </c>
    </row>
    <row r="440" spans="2:15" x14ac:dyDescent="0.25">
      <c r="B440" s="110" t="s">
        <v>15</v>
      </c>
      <c r="C440" s="111"/>
      <c r="D440" s="111"/>
      <c r="E440" s="111"/>
      <c r="F440" s="4">
        <f>SUM(F439)</f>
        <v>250000</v>
      </c>
      <c r="G440" s="4">
        <f t="shared" ref="G440:H440" si="105">SUM(G439)</f>
        <v>200000</v>
      </c>
      <c r="H440" s="33">
        <f t="shared" si="105"/>
        <v>200000</v>
      </c>
      <c r="I440" s="72" t="s">
        <v>14</v>
      </c>
      <c r="J440" s="71" t="s">
        <v>14</v>
      </c>
      <c r="K440" s="72" t="s">
        <v>14</v>
      </c>
      <c r="L440" s="72" t="s">
        <v>14</v>
      </c>
      <c r="M440" s="87" t="s">
        <v>14</v>
      </c>
      <c r="N440" s="88"/>
      <c r="O440" s="68" t="s">
        <v>14</v>
      </c>
    </row>
    <row r="441" spans="2:15" x14ac:dyDescent="0.25">
      <c r="B441" s="98" t="s">
        <v>16</v>
      </c>
      <c r="C441" s="99"/>
      <c r="D441" s="99"/>
      <c r="E441" s="99"/>
      <c r="F441" s="3">
        <v>0</v>
      </c>
      <c r="G441" s="3">
        <v>0</v>
      </c>
      <c r="H441" s="34">
        <v>0</v>
      </c>
      <c r="I441" s="72" t="s">
        <v>14</v>
      </c>
      <c r="J441" s="72" t="s">
        <v>14</v>
      </c>
      <c r="K441" s="72" t="s">
        <v>14</v>
      </c>
      <c r="L441" s="72" t="s">
        <v>14</v>
      </c>
      <c r="M441" s="87" t="s">
        <v>14</v>
      </c>
      <c r="N441" s="88"/>
      <c r="O441" s="68" t="s">
        <v>14</v>
      </c>
    </row>
    <row r="442" spans="2:15" x14ac:dyDescent="0.25">
      <c r="B442" s="100" t="s">
        <v>319</v>
      </c>
      <c r="C442" s="101"/>
      <c r="D442" s="101"/>
      <c r="E442" s="101"/>
      <c r="F442" s="6">
        <f>SUM(F440:F441)</f>
        <v>250000</v>
      </c>
      <c r="G442" s="6">
        <f t="shared" ref="G442:H442" si="106">SUM(G440:G441)</f>
        <v>200000</v>
      </c>
      <c r="H442" s="37">
        <f t="shared" si="106"/>
        <v>200000</v>
      </c>
      <c r="I442" s="72" t="s">
        <v>14</v>
      </c>
      <c r="J442" s="72" t="s">
        <v>14</v>
      </c>
      <c r="K442" s="72" t="s">
        <v>14</v>
      </c>
      <c r="L442" s="72" t="s">
        <v>14</v>
      </c>
      <c r="M442" s="87" t="s">
        <v>14</v>
      </c>
      <c r="N442" s="88"/>
      <c r="O442" s="68" t="s">
        <v>14</v>
      </c>
    </row>
    <row r="443" spans="2:15" ht="17.100000000000001" customHeight="1" x14ac:dyDescent="0.25">
      <c r="B443" s="112" t="s">
        <v>546</v>
      </c>
      <c r="C443" s="113"/>
      <c r="D443" s="113"/>
      <c r="E443" s="113"/>
      <c r="F443" s="113"/>
      <c r="G443" s="113"/>
      <c r="H443" s="114"/>
      <c r="I443" s="113"/>
      <c r="J443" s="113"/>
      <c r="K443" s="113"/>
      <c r="L443" s="113"/>
      <c r="M443" s="113"/>
      <c r="N443" s="113"/>
      <c r="O443" s="115"/>
    </row>
    <row r="444" spans="2:15" x14ac:dyDescent="0.25">
      <c r="B444" s="104" t="s">
        <v>320</v>
      </c>
      <c r="C444" s="105"/>
      <c r="D444" s="106" t="s">
        <v>321</v>
      </c>
      <c r="E444" s="107"/>
      <c r="F444" s="5">
        <v>400000</v>
      </c>
      <c r="G444" s="22">
        <v>350000</v>
      </c>
      <c r="H444" s="43">
        <v>350000</v>
      </c>
      <c r="I444" s="69">
        <v>67</v>
      </c>
      <c r="J444" s="70">
        <v>75</v>
      </c>
      <c r="K444" s="67">
        <v>8</v>
      </c>
      <c r="L444" s="67">
        <v>8</v>
      </c>
      <c r="M444" s="108">
        <v>0</v>
      </c>
      <c r="N444" s="109"/>
      <c r="O444" s="67">
        <v>0</v>
      </c>
    </row>
    <row r="445" spans="2:15" x14ac:dyDescent="0.25">
      <c r="B445" s="110" t="s">
        <v>15</v>
      </c>
      <c r="C445" s="111"/>
      <c r="D445" s="111"/>
      <c r="E445" s="111"/>
      <c r="F445" s="4">
        <f>SUM(F444)</f>
        <v>400000</v>
      </c>
      <c r="G445" s="4">
        <f t="shared" ref="G445:H445" si="107">SUM(G444)</f>
        <v>350000</v>
      </c>
      <c r="H445" s="33">
        <f t="shared" si="107"/>
        <v>350000</v>
      </c>
      <c r="I445" s="72" t="s">
        <v>14</v>
      </c>
      <c r="J445" s="71" t="s">
        <v>14</v>
      </c>
      <c r="K445" s="72" t="s">
        <v>14</v>
      </c>
      <c r="L445" s="72" t="s">
        <v>14</v>
      </c>
      <c r="M445" s="87" t="s">
        <v>14</v>
      </c>
      <c r="N445" s="88"/>
      <c r="O445" s="68" t="s">
        <v>14</v>
      </c>
    </row>
    <row r="446" spans="2:15" x14ac:dyDescent="0.25">
      <c r="B446" s="98" t="s">
        <v>16</v>
      </c>
      <c r="C446" s="99"/>
      <c r="D446" s="99"/>
      <c r="E446" s="99"/>
      <c r="F446" s="3">
        <v>0</v>
      </c>
      <c r="G446" s="3">
        <v>0</v>
      </c>
      <c r="H446" s="34">
        <v>0</v>
      </c>
      <c r="I446" s="72" t="s">
        <v>14</v>
      </c>
      <c r="J446" s="72" t="s">
        <v>14</v>
      </c>
      <c r="K446" s="72" t="s">
        <v>14</v>
      </c>
      <c r="L446" s="72" t="s">
        <v>14</v>
      </c>
      <c r="M446" s="87" t="s">
        <v>14</v>
      </c>
      <c r="N446" s="88"/>
      <c r="O446" s="68" t="s">
        <v>14</v>
      </c>
    </row>
    <row r="447" spans="2:15" x14ac:dyDescent="0.25">
      <c r="B447" s="100" t="s">
        <v>322</v>
      </c>
      <c r="C447" s="101"/>
      <c r="D447" s="101"/>
      <c r="E447" s="101"/>
      <c r="F447" s="6">
        <f>SUM(F445:F446)</f>
        <v>400000</v>
      </c>
      <c r="G447" s="6">
        <f t="shared" ref="G447:H447" si="108">SUM(G445:G446)</f>
        <v>350000</v>
      </c>
      <c r="H447" s="37">
        <f t="shared" si="108"/>
        <v>350000</v>
      </c>
      <c r="I447" s="72" t="s">
        <v>14</v>
      </c>
      <c r="J447" s="72" t="s">
        <v>14</v>
      </c>
      <c r="K447" s="72" t="s">
        <v>14</v>
      </c>
      <c r="L447" s="72" t="s">
        <v>14</v>
      </c>
      <c r="M447" s="87" t="s">
        <v>14</v>
      </c>
      <c r="N447" s="88"/>
      <c r="O447" s="68" t="s">
        <v>14</v>
      </c>
    </row>
    <row r="448" spans="2:15" ht="17.100000000000001" customHeight="1" x14ac:dyDescent="0.25">
      <c r="B448" s="112" t="s">
        <v>547</v>
      </c>
      <c r="C448" s="113"/>
      <c r="D448" s="113"/>
      <c r="E448" s="113"/>
      <c r="F448" s="113"/>
      <c r="G448" s="113"/>
      <c r="H448" s="105"/>
      <c r="I448" s="113"/>
      <c r="J448" s="113"/>
      <c r="K448" s="113"/>
      <c r="L448" s="113"/>
      <c r="M448" s="113"/>
      <c r="N448" s="113"/>
      <c r="O448" s="115"/>
    </row>
    <row r="449" spans="2:15" x14ac:dyDescent="0.25">
      <c r="B449" s="104" t="s">
        <v>323</v>
      </c>
      <c r="C449" s="105"/>
      <c r="D449" s="106" t="s">
        <v>324</v>
      </c>
      <c r="E449" s="107"/>
      <c r="F449" s="2">
        <v>206600</v>
      </c>
      <c r="G449" s="2">
        <v>96000</v>
      </c>
      <c r="H449" s="38">
        <v>96000</v>
      </c>
      <c r="I449" s="69">
        <v>85</v>
      </c>
      <c r="J449" s="70">
        <v>105</v>
      </c>
      <c r="K449" s="67">
        <v>8</v>
      </c>
      <c r="L449" s="67">
        <v>8</v>
      </c>
      <c r="M449" s="108">
        <v>0</v>
      </c>
      <c r="N449" s="109"/>
      <c r="O449" s="67">
        <v>0</v>
      </c>
    </row>
    <row r="450" spans="2:15" x14ac:dyDescent="0.25">
      <c r="B450" s="104" t="s">
        <v>325</v>
      </c>
      <c r="C450" s="105"/>
      <c r="D450" s="106" t="s">
        <v>326</v>
      </c>
      <c r="E450" s="107"/>
      <c r="F450" s="2">
        <v>80950</v>
      </c>
      <c r="G450" s="2">
        <v>45000</v>
      </c>
      <c r="H450" s="38">
        <v>45000</v>
      </c>
      <c r="I450" s="73">
        <v>86</v>
      </c>
      <c r="J450" s="70">
        <v>95</v>
      </c>
      <c r="K450" s="67">
        <v>8</v>
      </c>
      <c r="L450" s="67">
        <v>8</v>
      </c>
      <c r="M450" s="108">
        <v>0</v>
      </c>
      <c r="N450" s="109"/>
      <c r="O450" s="67">
        <v>0</v>
      </c>
    </row>
    <row r="451" spans="2:15" x14ac:dyDescent="0.25">
      <c r="B451" s="104" t="s">
        <v>327</v>
      </c>
      <c r="C451" s="105"/>
      <c r="D451" s="106" t="s">
        <v>328</v>
      </c>
      <c r="E451" s="107"/>
      <c r="F451" s="2">
        <v>147050</v>
      </c>
      <c r="G451" s="2">
        <v>80000</v>
      </c>
      <c r="H451" s="32">
        <v>80000</v>
      </c>
      <c r="I451" s="69">
        <v>55.7</v>
      </c>
      <c r="J451" s="70">
        <v>75</v>
      </c>
      <c r="K451" s="67">
        <v>8</v>
      </c>
      <c r="L451" s="67">
        <v>8</v>
      </c>
      <c r="M451" s="108">
        <v>0</v>
      </c>
      <c r="N451" s="109"/>
      <c r="O451" s="67">
        <v>0</v>
      </c>
    </row>
    <row r="452" spans="2:15" x14ac:dyDescent="0.25">
      <c r="B452" s="110" t="s">
        <v>15</v>
      </c>
      <c r="C452" s="111"/>
      <c r="D452" s="111"/>
      <c r="E452" s="111"/>
      <c r="F452" s="4">
        <v>0</v>
      </c>
      <c r="G452" s="4">
        <v>0</v>
      </c>
      <c r="H452" s="33">
        <v>0</v>
      </c>
      <c r="I452" s="72" t="s">
        <v>14</v>
      </c>
      <c r="J452" s="71" t="s">
        <v>14</v>
      </c>
      <c r="K452" s="72" t="s">
        <v>14</v>
      </c>
      <c r="L452" s="72" t="s">
        <v>14</v>
      </c>
      <c r="M452" s="87" t="s">
        <v>14</v>
      </c>
      <c r="N452" s="88"/>
      <c r="O452" s="68" t="s">
        <v>14</v>
      </c>
    </row>
    <row r="453" spans="2:15" x14ac:dyDescent="0.25">
      <c r="B453" s="98" t="s">
        <v>16</v>
      </c>
      <c r="C453" s="99"/>
      <c r="D453" s="99"/>
      <c r="E453" s="99"/>
      <c r="F453" s="3">
        <f>F449+F450+F451</f>
        <v>434600</v>
      </c>
      <c r="G453" s="3">
        <f>G449+G450+G451</f>
        <v>221000</v>
      </c>
      <c r="H453" s="34">
        <f t="shared" ref="H453" si="109">H449+H450+H451</f>
        <v>221000</v>
      </c>
      <c r="I453" s="72" t="s">
        <v>14</v>
      </c>
      <c r="J453" s="72" t="s">
        <v>14</v>
      </c>
      <c r="K453" s="72" t="s">
        <v>14</v>
      </c>
      <c r="L453" s="72" t="s">
        <v>14</v>
      </c>
      <c r="M453" s="87" t="s">
        <v>14</v>
      </c>
      <c r="N453" s="88"/>
      <c r="O453" s="68" t="s">
        <v>14</v>
      </c>
    </row>
    <row r="454" spans="2:15" x14ac:dyDescent="0.25">
      <c r="B454" s="100" t="s">
        <v>329</v>
      </c>
      <c r="C454" s="101"/>
      <c r="D454" s="101"/>
      <c r="E454" s="101"/>
      <c r="F454" s="6">
        <f>SUM(F452:F453)</f>
        <v>434600</v>
      </c>
      <c r="G454" s="6">
        <f t="shared" ref="G454:H454" si="110">SUM(G452:G453)</f>
        <v>221000</v>
      </c>
      <c r="H454" s="37">
        <f t="shared" si="110"/>
        <v>221000</v>
      </c>
      <c r="I454" s="72" t="s">
        <v>14</v>
      </c>
      <c r="J454" s="72" t="s">
        <v>14</v>
      </c>
      <c r="K454" s="72" t="s">
        <v>14</v>
      </c>
      <c r="L454" s="72" t="s">
        <v>14</v>
      </c>
      <c r="M454" s="87" t="s">
        <v>14</v>
      </c>
      <c r="N454" s="88"/>
      <c r="O454" s="68" t="s">
        <v>14</v>
      </c>
    </row>
    <row r="455" spans="2:15" ht="17.100000000000001" customHeight="1" x14ac:dyDescent="0.25">
      <c r="B455" s="112" t="s">
        <v>548</v>
      </c>
      <c r="C455" s="113"/>
      <c r="D455" s="113"/>
      <c r="E455" s="113"/>
      <c r="F455" s="113"/>
      <c r="G455" s="113"/>
      <c r="H455" s="114"/>
      <c r="I455" s="113"/>
      <c r="J455" s="113"/>
      <c r="K455" s="113"/>
      <c r="L455" s="113"/>
      <c r="M455" s="113"/>
      <c r="N455" s="113"/>
      <c r="O455" s="115"/>
    </row>
    <row r="456" spans="2:15" x14ac:dyDescent="0.25">
      <c r="B456" s="104" t="s">
        <v>330</v>
      </c>
      <c r="C456" s="105"/>
      <c r="D456" s="106" t="s">
        <v>331</v>
      </c>
      <c r="E456" s="107"/>
      <c r="F456" s="5">
        <v>235000</v>
      </c>
      <c r="G456" s="22">
        <v>200000</v>
      </c>
      <c r="H456" s="43">
        <v>200000</v>
      </c>
      <c r="I456" s="69">
        <v>66</v>
      </c>
      <c r="J456" s="70">
        <v>100</v>
      </c>
      <c r="K456" s="67">
        <v>8</v>
      </c>
      <c r="L456" s="67">
        <v>8</v>
      </c>
      <c r="M456" s="108">
        <v>0</v>
      </c>
      <c r="N456" s="109"/>
      <c r="O456" s="67">
        <v>0</v>
      </c>
    </row>
    <row r="457" spans="2:15" x14ac:dyDescent="0.25">
      <c r="B457" s="110" t="s">
        <v>15</v>
      </c>
      <c r="C457" s="111"/>
      <c r="D457" s="111"/>
      <c r="E457" s="111"/>
      <c r="F457" s="4">
        <f>SUM(F456)</f>
        <v>235000</v>
      </c>
      <c r="G457" s="4">
        <f t="shared" ref="G457:H457" si="111">SUM(G456)</f>
        <v>200000</v>
      </c>
      <c r="H457" s="33">
        <f t="shared" si="111"/>
        <v>200000</v>
      </c>
      <c r="I457" s="72" t="s">
        <v>14</v>
      </c>
      <c r="J457" s="71" t="s">
        <v>14</v>
      </c>
      <c r="K457" s="72" t="s">
        <v>14</v>
      </c>
      <c r="L457" s="72" t="s">
        <v>14</v>
      </c>
      <c r="M457" s="87" t="s">
        <v>14</v>
      </c>
      <c r="N457" s="88"/>
      <c r="O457" s="68" t="s">
        <v>14</v>
      </c>
    </row>
    <row r="458" spans="2:15" x14ac:dyDescent="0.25">
      <c r="B458" s="98" t="s">
        <v>16</v>
      </c>
      <c r="C458" s="99"/>
      <c r="D458" s="99"/>
      <c r="E458" s="99"/>
      <c r="F458" s="3">
        <v>0</v>
      </c>
      <c r="G458" s="3">
        <v>0</v>
      </c>
      <c r="H458" s="34">
        <v>0</v>
      </c>
      <c r="I458" s="72" t="s">
        <v>14</v>
      </c>
      <c r="J458" s="72" t="s">
        <v>14</v>
      </c>
      <c r="K458" s="72" t="s">
        <v>14</v>
      </c>
      <c r="L458" s="72" t="s">
        <v>14</v>
      </c>
      <c r="M458" s="87" t="s">
        <v>14</v>
      </c>
      <c r="N458" s="88"/>
      <c r="O458" s="68" t="s">
        <v>14</v>
      </c>
    </row>
    <row r="459" spans="2:15" x14ac:dyDescent="0.25">
      <c r="B459" s="100" t="s">
        <v>332</v>
      </c>
      <c r="C459" s="101"/>
      <c r="D459" s="101"/>
      <c r="E459" s="101"/>
      <c r="F459" s="6">
        <f>SUM(F457:F458)</f>
        <v>235000</v>
      </c>
      <c r="G459" s="6">
        <f t="shared" ref="G459:H459" si="112">SUM(G457:G458)</f>
        <v>200000</v>
      </c>
      <c r="H459" s="37">
        <f t="shared" si="112"/>
        <v>200000</v>
      </c>
      <c r="I459" s="72" t="s">
        <v>14</v>
      </c>
      <c r="J459" s="72" t="s">
        <v>14</v>
      </c>
      <c r="K459" s="72" t="s">
        <v>14</v>
      </c>
      <c r="L459" s="72" t="s">
        <v>14</v>
      </c>
      <c r="M459" s="87" t="s">
        <v>14</v>
      </c>
      <c r="N459" s="88"/>
      <c r="O459" s="68" t="s">
        <v>14</v>
      </c>
    </row>
    <row r="460" spans="2:15" x14ac:dyDescent="0.25">
      <c r="B460" s="102" t="s">
        <v>15</v>
      </c>
      <c r="C460" s="103"/>
      <c r="D460" s="103"/>
      <c r="E460" s="103"/>
      <c r="F460" s="16">
        <f>F399+F405+F410+F418+F424+F430+F435+F440+F445+F452+F457</f>
        <v>3689431</v>
      </c>
      <c r="G460" s="16">
        <f>G399+G405+G410+G418+G424+G430+G435+G440+G445+G452+G457</f>
        <v>2867266</v>
      </c>
      <c r="H460" s="39">
        <f>H399+H405+H410+H418+H424+H430+H435+H440+H445+H452+H457</f>
        <v>2867266</v>
      </c>
      <c r="I460" s="72" t="s">
        <v>14</v>
      </c>
      <c r="J460" s="72" t="s">
        <v>14</v>
      </c>
      <c r="K460" s="72" t="s">
        <v>14</v>
      </c>
      <c r="L460" s="72" t="s">
        <v>14</v>
      </c>
      <c r="M460" s="87" t="s">
        <v>14</v>
      </c>
      <c r="N460" s="88"/>
      <c r="O460" s="68" t="s">
        <v>14</v>
      </c>
    </row>
    <row r="461" spans="2:15" x14ac:dyDescent="0.25">
      <c r="B461" s="92" t="s">
        <v>16</v>
      </c>
      <c r="C461" s="93"/>
      <c r="D461" s="93"/>
      <c r="E461" s="93"/>
      <c r="F461" s="27">
        <f t="shared" ref="F461:G462" si="113">F400+F406+F411+F419+F425+F431+F436+F441+F446+F453+F458</f>
        <v>4343910</v>
      </c>
      <c r="G461" s="27">
        <f t="shared" si="113"/>
        <v>3191330</v>
      </c>
      <c r="H461" s="49">
        <f>H400+H406+H411+H419+H425+H431+H436+H441+H446+H453+H458</f>
        <v>2013330</v>
      </c>
      <c r="I461" s="72" t="s">
        <v>14</v>
      </c>
      <c r="J461" s="72" t="s">
        <v>14</v>
      </c>
      <c r="K461" s="72" t="s">
        <v>14</v>
      </c>
      <c r="L461" s="72" t="s">
        <v>14</v>
      </c>
      <c r="M461" s="87" t="s">
        <v>14</v>
      </c>
      <c r="N461" s="88"/>
      <c r="O461" s="68" t="s">
        <v>14</v>
      </c>
    </row>
    <row r="462" spans="2:15" x14ac:dyDescent="0.25">
      <c r="B462" s="94" t="s">
        <v>585</v>
      </c>
      <c r="C462" s="95"/>
      <c r="D462" s="95"/>
      <c r="E462" s="95"/>
      <c r="F462" s="20">
        <f t="shared" si="113"/>
        <v>8033341</v>
      </c>
      <c r="G462" s="20">
        <f>G401+G407+G412+G420+G426+G432+G437+G442+G447+G454+G459</f>
        <v>6058596</v>
      </c>
      <c r="H462" s="41">
        <f>H401+H407+H412+H420+H426+H432+H437+H442+H447+H454+H459</f>
        <v>4880596</v>
      </c>
      <c r="I462" s="72" t="s">
        <v>14</v>
      </c>
      <c r="J462" s="72" t="s">
        <v>14</v>
      </c>
      <c r="K462" s="72" t="s">
        <v>14</v>
      </c>
      <c r="L462" s="72" t="s">
        <v>14</v>
      </c>
      <c r="M462" s="87" t="s">
        <v>14</v>
      </c>
      <c r="N462" s="88"/>
      <c r="O462" s="68" t="s">
        <v>14</v>
      </c>
    </row>
    <row r="463" spans="2:15" ht="18.600000000000001" customHeight="1" x14ac:dyDescent="0.25">
      <c r="B463" s="117" t="s">
        <v>549</v>
      </c>
      <c r="C463" s="113"/>
      <c r="D463" s="113"/>
      <c r="E463" s="113"/>
      <c r="F463" s="113"/>
      <c r="G463" s="113"/>
      <c r="H463" s="105"/>
      <c r="I463" s="113"/>
      <c r="J463" s="113"/>
      <c r="K463" s="113"/>
      <c r="L463" s="113"/>
      <c r="M463" s="113"/>
      <c r="N463" s="113"/>
      <c r="O463" s="115"/>
    </row>
    <row r="464" spans="2:15" ht="17.100000000000001" customHeight="1" x14ac:dyDescent="0.25">
      <c r="B464" s="112" t="s">
        <v>333</v>
      </c>
      <c r="C464" s="113"/>
      <c r="D464" s="113"/>
      <c r="E464" s="113"/>
      <c r="F464" s="113"/>
      <c r="G464" s="113"/>
      <c r="H464" s="116"/>
      <c r="I464" s="113"/>
      <c r="J464" s="113"/>
      <c r="K464" s="113"/>
      <c r="L464" s="113"/>
      <c r="M464" s="113"/>
      <c r="N464" s="113"/>
      <c r="O464" s="115"/>
    </row>
    <row r="465" spans="2:15" x14ac:dyDescent="0.25">
      <c r="B465" s="104" t="s">
        <v>334</v>
      </c>
      <c r="C465" s="105"/>
      <c r="D465" s="106" t="s">
        <v>335</v>
      </c>
      <c r="E465" s="107"/>
      <c r="F465" s="2">
        <v>400000</v>
      </c>
      <c r="G465" s="23">
        <v>360000</v>
      </c>
      <c r="H465" s="44">
        <v>0</v>
      </c>
      <c r="I465" s="69"/>
      <c r="J465" s="70">
        <v>90</v>
      </c>
      <c r="K465" s="67">
        <v>7</v>
      </c>
      <c r="L465" s="67">
        <v>6</v>
      </c>
      <c r="M465" s="108">
        <v>0</v>
      </c>
      <c r="N465" s="109"/>
      <c r="O465" s="67">
        <v>1</v>
      </c>
    </row>
    <row r="466" spans="2:15" x14ac:dyDescent="0.25">
      <c r="B466" s="110" t="s">
        <v>15</v>
      </c>
      <c r="C466" s="111"/>
      <c r="D466" s="111"/>
      <c r="E466" s="111"/>
      <c r="F466" s="4">
        <v>0</v>
      </c>
      <c r="G466" s="4">
        <v>0</v>
      </c>
      <c r="H466" s="33">
        <v>0</v>
      </c>
      <c r="I466" s="72" t="s">
        <v>14</v>
      </c>
      <c r="J466" s="71" t="s">
        <v>14</v>
      </c>
      <c r="K466" s="72" t="s">
        <v>14</v>
      </c>
      <c r="L466" s="72" t="s">
        <v>14</v>
      </c>
      <c r="M466" s="87" t="s">
        <v>14</v>
      </c>
      <c r="N466" s="88"/>
      <c r="O466" s="68" t="s">
        <v>14</v>
      </c>
    </row>
    <row r="467" spans="2:15" x14ac:dyDescent="0.25">
      <c r="B467" s="98" t="s">
        <v>16</v>
      </c>
      <c r="C467" s="99"/>
      <c r="D467" s="99"/>
      <c r="E467" s="99"/>
      <c r="F467" s="3">
        <f>F465</f>
        <v>400000</v>
      </c>
      <c r="G467" s="3">
        <f t="shared" ref="G467:H467" si="114">G465</f>
        <v>360000</v>
      </c>
      <c r="H467" s="34">
        <f t="shared" si="114"/>
        <v>0</v>
      </c>
      <c r="I467" s="72" t="s">
        <v>14</v>
      </c>
      <c r="J467" s="72" t="s">
        <v>14</v>
      </c>
      <c r="K467" s="72" t="s">
        <v>14</v>
      </c>
      <c r="L467" s="72" t="s">
        <v>14</v>
      </c>
      <c r="M467" s="87" t="s">
        <v>14</v>
      </c>
      <c r="N467" s="88"/>
      <c r="O467" s="68" t="s">
        <v>14</v>
      </c>
    </row>
    <row r="468" spans="2:15" x14ac:dyDescent="0.25">
      <c r="B468" s="100" t="s">
        <v>584</v>
      </c>
      <c r="C468" s="101"/>
      <c r="D468" s="101"/>
      <c r="E468" s="101"/>
      <c r="F468" s="6">
        <f>SUM(F466:F467)</f>
        <v>400000</v>
      </c>
      <c r="G468" s="6">
        <f t="shared" ref="G468:H468" si="115">SUM(G466:G467)</f>
        <v>360000</v>
      </c>
      <c r="H468" s="37">
        <f t="shared" si="115"/>
        <v>0</v>
      </c>
      <c r="I468" s="72" t="s">
        <v>14</v>
      </c>
      <c r="J468" s="72" t="s">
        <v>14</v>
      </c>
      <c r="K468" s="72" t="s">
        <v>14</v>
      </c>
      <c r="L468" s="72" t="s">
        <v>14</v>
      </c>
      <c r="M468" s="87" t="s">
        <v>14</v>
      </c>
      <c r="N468" s="88"/>
      <c r="O468" s="68" t="s">
        <v>14</v>
      </c>
    </row>
    <row r="469" spans="2:15" ht="17.100000000000001" customHeight="1" x14ac:dyDescent="0.25">
      <c r="B469" s="112" t="s">
        <v>550</v>
      </c>
      <c r="C469" s="113"/>
      <c r="D469" s="113"/>
      <c r="E469" s="113"/>
      <c r="F469" s="113"/>
      <c r="G469" s="113"/>
      <c r="H469" s="105"/>
      <c r="I469" s="113"/>
      <c r="J469" s="113"/>
      <c r="K469" s="113"/>
      <c r="L469" s="113"/>
      <c r="M469" s="113"/>
      <c r="N469" s="113"/>
      <c r="O469" s="115"/>
    </row>
    <row r="470" spans="2:15" x14ac:dyDescent="0.25">
      <c r="B470" s="104" t="s">
        <v>336</v>
      </c>
      <c r="C470" s="105"/>
      <c r="D470" s="106" t="s">
        <v>337</v>
      </c>
      <c r="E470" s="107"/>
      <c r="F470" s="2">
        <v>871728</v>
      </c>
      <c r="G470" s="2">
        <v>693000</v>
      </c>
      <c r="H470" s="63">
        <v>385000</v>
      </c>
      <c r="I470" s="69">
        <v>65.8</v>
      </c>
      <c r="J470" s="70">
        <v>95</v>
      </c>
      <c r="K470" s="67">
        <v>8</v>
      </c>
      <c r="L470" s="67">
        <v>8</v>
      </c>
      <c r="M470" s="108">
        <v>0</v>
      </c>
      <c r="N470" s="109"/>
      <c r="O470" s="67">
        <v>0</v>
      </c>
    </row>
    <row r="471" spans="2:15" x14ac:dyDescent="0.25">
      <c r="B471" s="104" t="s">
        <v>338</v>
      </c>
      <c r="C471" s="105"/>
      <c r="D471" s="106" t="s">
        <v>339</v>
      </c>
      <c r="E471" s="107"/>
      <c r="F471" s="2">
        <v>84000</v>
      </c>
      <c r="G471" s="2">
        <v>63700</v>
      </c>
      <c r="H471" s="38">
        <v>0</v>
      </c>
      <c r="I471" s="69">
        <v>0</v>
      </c>
      <c r="J471" s="70">
        <v>0</v>
      </c>
      <c r="K471" s="67">
        <v>8</v>
      </c>
      <c r="L471" s="67">
        <v>8</v>
      </c>
      <c r="M471" s="108">
        <v>0</v>
      </c>
      <c r="N471" s="109"/>
      <c r="O471" s="67">
        <v>0</v>
      </c>
    </row>
    <row r="472" spans="2:15" x14ac:dyDescent="0.25">
      <c r="B472" s="104" t="s">
        <v>340</v>
      </c>
      <c r="C472" s="105"/>
      <c r="D472" s="106" t="s">
        <v>341</v>
      </c>
      <c r="E472" s="107"/>
      <c r="F472" s="5">
        <v>326798</v>
      </c>
      <c r="G472" s="5">
        <v>274000</v>
      </c>
      <c r="H472" s="5">
        <v>274000</v>
      </c>
      <c r="I472" s="69">
        <v>63.9</v>
      </c>
      <c r="J472" s="70">
        <v>90</v>
      </c>
      <c r="K472" s="67">
        <v>8</v>
      </c>
      <c r="L472" s="67">
        <v>8</v>
      </c>
      <c r="M472" s="108">
        <v>0</v>
      </c>
      <c r="N472" s="109"/>
      <c r="O472" s="67">
        <v>0</v>
      </c>
    </row>
    <row r="473" spans="2:15" x14ac:dyDescent="0.25">
      <c r="B473" s="104" t="s">
        <v>342</v>
      </c>
      <c r="C473" s="105"/>
      <c r="D473" s="106" t="s">
        <v>343</v>
      </c>
      <c r="E473" s="107"/>
      <c r="F473" s="2">
        <v>224800</v>
      </c>
      <c r="G473" s="2">
        <v>110800</v>
      </c>
      <c r="H473" s="2">
        <v>110800</v>
      </c>
      <c r="I473" s="69">
        <v>70.8</v>
      </c>
      <c r="J473" s="70">
        <v>85</v>
      </c>
      <c r="K473" s="67">
        <v>8</v>
      </c>
      <c r="L473" s="67">
        <v>8</v>
      </c>
      <c r="M473" s="108">
        <v>0</v>
      </c>
      <c r="N473" s="109"/>
      <c r="O473" s="67">
        <v>0</v>
      </c>
    </row>
    <row r="474" spans="2:15" x14ac:dyDescent="0.25">
      <c r="B474" s="110" t="s">
        <v>15</v>
      </c>
      <c r="C474" s="111"/>
      <c r="D474" s="111"/>
      <c r="E474" s="111"/>
      <c r="F474" s="4">
        <f>F472</f>
        <v>326798</v>
      </c>
      <c r="G474" s="4">
        <f t="shared" ref="G474:H474" si="116">G472</f>
        <v>274000</v>
      </c>
      <c r="H474" s="33">
        <f t="shared" si="116"/>
        <v>274000</v>
      </c>
      <c r="I474" s="72" t="s">
        <v>14</v>
      </c>
      <c r="J474" s="71" t="s">
        <v>14</v>
      </c>
      <c r="K474" s="72" t="s">
        <v>14</v>
      </c>
      <c r="L474" s="72" t="s">
        <v>14</v>
      </c>
      <c r="M474" s="87" t="s">
        <v>14</v>
      </c>
      <c r="N474" s="88"/>
      <c r="O474" s="68" t="s">
        <v>14</v>
      </c>
    </row>
    <row r="475" spans="2:15" x14ac:dyDescent="0.25">
      <c r="B475" s="98" t="s">
        <v>16</v>
      </c>
      <c r="C475" s="99"/>
      <c r="D475" s="99"/>
      <c r="E475" s="99"/>
      <c r="F475" s="3">
        <f>F470+F471+F473</f>
        <v>1180528</v>
      </c>
      <c r="G475" s="3">
        <f>G470+G471+G473</f>
        <v>867500</v>
      </c>
      <c r="H475" s="34">
        <f t="shared" ref="H475" si="117">H470+H471+H473</f>
        <v>495800</v>
      </c>
      <c r="I475" s="72" t="s">
        <v>14</v>
      </c>
      <c r="J475" s="72" t="s">
        <v>14</v>
      </c>
      <c r="K475" s="72" t="s">
        <v>14</v>
      </c>
      <c r="L475" s="72" t="s">
        <v>14</v>
      </c>
      <c r="M475" s="87" t="s">
        <v>14</v>
      </c>
      <c r="N475" s="88"/>
      <c r="O475" s="68" t="s">
        <v>14</v>
      </c>
    </row>
    <row r="476" spans="2:15" x14ac:dyDescent="0.25">
      <c r="B476" s="100" t="s">
        <v>344</v>
      </c>
      <c r="C476" s="101"/>
      <c r="D476" s="101"/>
      <c r="E476" s="101"/>
      <c r="F476" s="6">
        <f>SUM(F474:F475)</f>
        <v>1507326</v>
      </c>
      <c r="G476" s="6">
        <f t="shared" ref="G476:H476" si="118">SUM(G474:G475)</f>
        <v>1141500</v>
      </c>
      <c r="H476" s="37">
        <f t="shared" si="118"/>
        <v>769800</v>
      </c>
      <c r="I476" s="72" t="s">
        <v>14</v>
      </c>
      <c r="J476" s="72" t="s">
        <v>14</v>
      </c>
      <c r="K476" s="72" t="s">
        <v>14</v>
      </c>
      <c r="L476" s="72" t="s">
        <v>14</v>
      </c>
      <c r="M476" s="87" t="s">
        <v>14</v>
      </c>
      <c r="N476" s="88"/>
      <c r="O476" s="68" t="s">
        <v>14</v>
      </c>
    </row>
    <row r="477" spans="2:15" ht="17.100000000000001" customHeight="1" x14ac:dyDescent="0.25">
      <c r="B477" s="112" t="s">
        <v>551</v>
      </c>
      <c r="C477" s="113"/>
      <c r="D477" s="113"/>
      <c r="E477" s="113"/>
      <c r="F477" s="113"/>
      <c r="G477" s="113"/>
      <c r="H477" s="114"/>
      <c r="I477" s="113"/>
      <c r="J477" s="113"/>
      <c r="K477" s="113"/>
      <c r="L477" s="113"/>
      <c r="M477" s="113"/>
      <c r="N477" s="113"/>
      <c r="O477" s="115"/>
    </row>
    <row r="478" spans="2:15" x14ac:dyDescent="0.25">
      <c r="B478" s="104" t="s">
        <v>345</v>
      </c>
      <c r="C478" s="105"/>
      <c r="D478" s="106" t="s">
        <v>346</v>
      </c>
      <c r="E478" s="107"/>
      <c r="F478" s="2">
        <v>972600</v>
      </c>
      <c r="G478" s="23">
        <v>875340</v>
      </c>
      <c r="H478" s="62">
        <v>416520</v>
      </c>
      <c r="I478" s="69">
        <v>58.8</v>
      </c>
      <c r="J478" s="70">
        <v>105</v>
      </c>
      <c r="K478" s="67">
        <v>8</v>
      </c>
      <c r="L478" s="67">
        <v>8</v>
      </c>
      <c r="M478" s="108">
        <v>0</v>
      </c>
      <c r="N478" s="109"/>
      <c r="O478" s="67">
        <v>0</v>
      </c>
    </row>
    <row r="479" spans="2:15" x14ac:dyDescent="0.25">
      <c r="B479" s="110" t="s">
        <v>15</v>
      </c>
      <c r="C479" s="111"/>
      <c r="D479" s="111"/>
      <c r="E479" s="111"/>
      <c r="F479" s="4">
        <v>0</v>
      </c>
      <c r="G479" s="4">
        <v>0</v>
      </c>
      <c r="H479" s="33">
        <v>0</v>
      </c>
      <c r="I479" s="72" t="s">
        <v>14</v>
      </c>
      <c r="J479" s="71" t="s">
        <v>14</v>
      </c>
      <c r="K479" s="72" t="s">
        <v>14</v>
      </c>
      <c r="L479" s="72" t="s">
        <v>14</v>
      </c>
      <c r="M479" s="87" t="s">
        <v>14</v>
      </c>
      <c r="N479" s="88"/>
      <c r="O479" s="68" t="s">
        <v>14</v>
      </c>
    </row>
    <row r="480" spans="2:15" x14ac:dyDescent="0.25">
      <c r="B480" s="98" t="s">
        <v>16</v>
      </c>
      <c r="C480" s="99"/>
      <c r="D480" s="99"/>
      <c r="E480" s="99"/>
      <c r="F480" s="3">
        <f>F478</f>
        <v>972600</v>
      </c>
      <c r="G480" s="3">
        <f t="shared" ref="G480:H480" si="119">G478</f>
        <v>875340</v>
      </c>
      <c r="H480" s="34">
        <f t="shared" si="119"/>
        <v>416520</v>
      </c>
      <c r="I480" s="72" t="s">
        <v>14</v>
      </c>
      <c r="J480" s="72" t="s">
        <v>14</v>
      </c>
      <c r="K480" s="72" t="s">
        <v>14</v>
      </c>
      <c r="L480" s="72" t="s">
        <v>14</v>
      </c>
      <c r="M480" s="87" t="s">
        <v>14</v>
      </c>
      <c r="N480" s="88"/>
      <c r="O480" s="68" t="s">
        <v>14</v>
      </c>
    </row>
    <row r="481" spans="2:15" x14ac:dyDescent="0.25">
      <c r="B481" s="100" t="s">
        <v>347</v>
      </c>
      <c r="C481" s="101"/>
      <c r="D481" s="101"/>
      <c r="E481" s="101"/>
      <c r="F481" s="6">
        <f>SUM(F479:F480)</f>
        <v>972600</v>
      </c>
      <c r="G481" s="6">
        <f t="shared" ref="G481:H481" si="120">SUM(G479:G480)</f>
        <v>875340</v>
      </c>
      <c r="H481" s="37">
        <f t="shared" si="120"/>
        <v>416520</v>
      </c>
      <c r="I481" s="72" t="s">
        <v>14</v>
      </c>
      <c r="J481" s="72" t="s">
        <v>14</v>
      </c>
      <c r="K481" s="72" t="s">
        <v>14</v>
      </c>
      <c r="L481" s="72" t="s">
        <v>14</v>
      </c>
      <c r="M481" s="87" t="s">
        <v>14</v>
      </c>
      <c r="N481" s="88"/>
      <c r="O481" s="68" t="s">
        <v>14</v>
      </c>
    </row>
    <row r="482" spans="2:15" ht="17.100000000000001" customHeight="1" x14ac:dyDescent="0.25">
      <c r="B482" s="112" t="s">
        <v>552</v>
      </c>
      <c r="C482" s="113"/>
      <c r="D482" s="113"/>
      <c r="E482" s="113"/>
      <c r="F482" s="113"/>
      <c r="G482" s="113"/>
      <c r="H482" s="114"/>
      <c r="I482" s="113"/>
      <c r="J482" s="113"/>
      <c r="K482" s="113"/>
      <c r="L482" s="113"/>
      <c r="M482" s="113"/>
      <c r="N482" s="113"/>
      <c r="O482" s="115"/>
    </row>
    <row r="483" spans="2:15" x14ac:dyDescent="0.25">
      <c r="B483" s="104" t="s">
        <v>348</v>
      </c>
      <c r="C483" s="105"/>
      <c r="D483" s="106" t="s">
        <v>349</v>
      </c>
      <c r="E483" s="107"/>
      <c r="F483" s="2">
        <v>624600</v>
      </c>
      <c r="G483" s="23">
        <v>500000</v>
      </c>
      <c r="H483" s="62">
        <v>500000</v>
      </c>
      <c r="I483" s="69">
        <v>65.7</v>
      </c>
      <c r="J483" s="70">
        <v>85</v>
      </c>
      <c r="K483" s="67">
        <v>8</v>
      </c>
      <c r="L483" s="67">
        <v>8</v>
      </c>
      <c r="M483" s="108">
        <v>0</v>
      </c>
      <c r="N483" s="109"/>
      <c r="O483" s="67">
        <v>0</v>
      </c>
    </row>
    <row r="484" spans="2:15" x14ac:dyDescent="0.25">
      <c r="B484" s="110" t="s">
        <v>15</v>
      </c>
      <c r="C484" s="111"/>
      <c r="D484" s="111"/>
      <c r="E484" s="111"/>
      <c r="F484" s="4">
        <v>0</v>
      </c>
      <c r="G484" s="4">
        <v>0</v>
      </c>
      <c r="H484" s="33">
        <v>0</v>
      </c>
      <c r="I484" s="72" t="s">
        <v>14</v>
      </c>
      <c r="J484" s="71" t="s">
        <v>14</v>
      </c>
      <c r="K484" s="72" t="s">
        <v>14</v>
      </c>
      <c r="L484" s="72" t="s">
        <v>14</v>
      </c>
      <c r="M484" s="87" t="s">
        <v>14</v>
      </c>
      <c r="N484" s="88"/>
      <c r="O484" s="68" t="s">
        <v>14</v>
      </c>
    </row>
    <row r="485" spans="2:15" x14ac:dyDescent="0.25">
      <c r="B485" s="98" t="s">
        <v>16</v>
      </c>
      <c r="C485" s="99"/>
      <c r="D485" s="99"/>
      <c r="E485" s="99"/>
      <c r="F485" s="3">
        <f>F483</f>
        <v>624600</v>
      </c>
      <c r="G485" s="3">
        <f t="shared" ref="G485:H485" si="121">G483</f>
        <v>500000</v>
      </c>
      <c r="H485" s="34">
        <f t="shared" si="121"/>
        <v>500000</v>
      </c>
      <c r="I485" s="72" t="s">
        <v>14</v>
      </c>
      <c r="J485" s="72" t="s">
        <v>14</v>
      </c>
      <c r="K485" s="72" t="s">
        <v>14</v>
      </c>
      <c r="L485" s="72" t="s">
        <v>14</v>
      </c>
      <c r="M485" s="87" t="s">
        <v>14</v>
      </c>
      <c r="N485" s="88"/>
      <c r="O485" s="68" t="s">
        <v>14</v>
      </c>
    </row>
    <row r="486" spans="2:15" x14ac:dyDescent="0.25">
      <c r="B486" s="100" t="s">
        <v>350</v>
      </c>
      <c r="C486" s="101"/>
      <c r="D486" s="101"/>
      <c r="E486" s="101"/>
      <c r="F486" s="6">
        <f>SUM(F484:F485)</f>
        <v>624600</v>
      </c>
      <c r="G486" s="6">
        <f t="shared" ref="G486:H486" si="122">SUM(G484:G485)</f>
        <v>500000</v>
      </c>
      <c r="H486" s="37">
        <f t="shared" si="122"/>
        <v>500000</v>
      </c>
      <c r="I486" s="72" t="s">
        <v>14</v>
      </c>
      <c r="J486" s="72" t="s">
        <v>14</v>
      </c>
      <c r="K486" s="72" t="s">
        <v>14</v>
      </c>
      <c r="L486" s="72" t="s">
        <v>14</v>
      </c>
      <c r="M486" s="87" t="s">
        <v>14</v>
      </c>
      <c r="N486" s="88"/>
      <c r="O486" s="68" t="s">
        <v>14</v>
      </c>
    </row>
    <row r="487" spans="2:15" ht="17.100000000000001" customHeight="1" x14ac:dyDescent="0.25">
      <c r="B487" s="112" t="s">
        <v>553</v>
      </c>
      <c r="C487" s="113"/>
      <c r="D487" s="113"/>
      <c r="E487" s="113"/>
      <c r="F487" s="113"/>
      <c r="G487" s="113"/>
      <c r="H487" s="114"/>
      <c r="I487" s="113"/>
      <c r="J487" s="113"/>
      <c r="K487" s="113"/>
      <c r="L487" s="113"/>
      <c r="M487" s="113"/>
      <c r="N487" s="113"/>
      <c r="O487" s="115"/>
    </row>
    <row r="488" spans="2:15" x14ac:dyDescent="0.25">
      <c r="B488" s="104" t="s">
        <v>351</v>
      </c>
      <c r="C488" s="105"/>
      <c r="D488" s="106" t="s">
        <v>352</v>
      </c>
      <c r="E488" s="107"/>
      <c r="F488" s="2">
        <v>1294000</v>
      </c>
      <c r="G488" s="23">
        <v>942000</v>
      </c>
      <c r="H488" s="62">
        <v>492000</v>
      </c>
      <c r="I488" s="69">
        <v>76.900000000000006</v>
      </c>
      <c r="J488" s="70">
        <v>110</v>
      </c>
      <c r="K488" s="67">
        <v>8</v>
      </c>
      <c r="L488" s="67">
        <v>8</v>
      </c>
      <c r="M488" s="108">
        <v>0</v>
      </c>
      <c r="N488" s="109"/>
      <c r="O488" s="67">
        <v>0</v>
      </c>
    </row>
    <row r="489" spans="2:15" x14ac:dyDescent="0.25">
      <c r="B489" s="110" t="s">
        <v>15</v>
      </c>
      <c r="C489" s="111"/>
      <c r="D489" s="111"/>
      <c r="E489" s="111"/>
      <c r="F489" s="4">
        <v>0</v>
      </c>
      <c r="G489" s="4">
        <v>0</v>
      </c>
      <c r="H489" s="33">
        <v>0</v>
      </c>
      <c r="I489" s="72" t="s">
        <v>14</v>
      </c>
      <c r="J489" s="71" t="s">
        <v>14</v>
      </c>
      <c r="K489" s="72"/>
      <c r="L489" s="72" t="s">
        <v>14</v>
      </c>
      <c r="M489" s="87" t="s">
        <v>14</v>
      </c>
      <c r="N489" s="88"/>
      <c r="O489" s="68" t="s">
        <v>14</v>
      </c>
    </row>
    <row r="490" spans="2:15" x14ac:dyDescent="0.25">
      <c r="B490" s="98" t="s">
        <v>16</v>
      </c>
      <c r="C490" s="99"/>
      <c r="D490" s="99"/>
      <c r="E490" s="99"/>
      <c r="F490" s="3">
        <f>F488</f>
        <v>1294000</v>
      </c>
      <c r="G490" s="3">
        <f t="shared" ref="G490:H490" si="123">G488</f>
        <v>942000</v>
      </c>
      <c r="H490" s="34">
        <f t="shared" si="123"/>
        <v>492000</v>
      </c>
      <c r="I490" s="72" t="s">
        <v>14</v>
      </c>
      <c r="J490" s="72" t="s">
        <v>14</v>
      </c>
      <c r="K490" s="72" t="s">
        <v>14</v>
      </c>
      <c r="L490" s="72" t="s">
        <v>14</v>
      </c>
      <c r="M490" s="87" t="s">
        <v>14</v>
      </c>
      <c r="N490" s="88"/>
      <c r="O490" s="68" t="s">
        <v>14</v>
      </c>
    </row>
    <row r="491" spans="2:15" x14ac:dyDescent="0.25">
      <c r="B491" s="100" t="s">
        <v>353</v>
      </c>
      <c r="C491" s="101"/>
      <c r="D491" s="101"/>
      <c r="E491" s="101"/>
      <c r="F491" s="6">
        <f>SUM(F489:F490)</f>
        <v>1294000</v>
      </c>
      <c r="G491" s="6">
        <f t="shared" ref="G491:H491" si="124">SUM(G489:G490)</f>
        <v>942000</v>
      </c>
      <c r="H491" s="37">
        <f t="shared" si="124"/>
        <v>492000</v>
      </c>
      <c r="I491" s="72" t="s">
        <v>14</v>
      </c>
      <c r="J491" s="72" t="s">
        <v>14</v>
      </c>
      <c r="K491" s="72" t="s">
        <v>14</v>
      </c>
      <c r="L491" s="72" t="s">
        <v>14</v>
      </c>
      <c r="M491" s="87" t="s">
        <v>14</v>
      </c>
      <c r="N491" s="88"/>
      <c r="O491" s="68" t="s">
        <v>14</v>
      </c>
    </row>
    <row r="492" spans="2:15" ht="17.100000000000001" customHeight="1" x14ac:dyDescent="0.25">
      <c r="B492" s="112" t="s">
        <v>554</v>
      </c>
      <c r="C492" s="113"/>
      <c r="D492" s="113"/>
      <c r="E492" s="113"/>
      <c r="F492" s="113"/>
      <c r="G492" s="113"/>
      <c r="H492" s="114"/>
      <c r="I492" s="113"/>
      <c r="J492" s="113"/>
      <c r="K492" s="113"/>
      <c r="L492" s="113"/>
      <c r="M492" s="113"/>
      <c r="N492" s="113"/>
      <c r="O492" s="115"/>
    </row>
    <row r="493" spans="2:15" x14ac:dyDescent="0.25">
      <c r="B493" s="104" t="s">
        <v>354</v>
      </c>
      <c r="C493" s="105"/>
      <c r="D493" s="106" t="s">
        <v>355</v>
      </c>
      <c r="E493" s="107"/>
      <c r="F493" s="2">
        <v>1326000</v>
      </c>
      <c r="G493" s="23">
        <v>1158000</v>
      </c>
      <c r="H493" s="44">
        <v>0</v>
      </c>
      <c r="I493" s="69">
        <v>54.6</v>
      </c>
      <c r="J493" s="70">
        <v>65</v>
      </c>
      <c r="K493" s="67">
        <v>8</v>
      </c>
      <c r="L493" s="67">
        <v>8</v>
      </c>
      <c r="M493" s="108">
        <v>0</v>
      </c>
      <c r="N493" s="109"/>
      <c r="O493" s="67">
        <v>0</v>
      </c>
    </row>
    <row r="494" spans="2:15" x14ac:dyDescent="0.25">
      <c r="B494" s="104" t="s">
        <v>356</v>
      </c>
      <c r="C494" s="105"/>
      <c r="D494" s="106" t="s">
        <v>357</v>
      </c>
      <c r="E494" s="107"/>
      <c r="F494" s="2">
        <v>215100</v>
      </c>
      <c r="G494" s="23">
        <v>140000</v>
      </c>
      <c r="H494" s="60">
        <v>140000</v>
      </c>
      <c r="I494" s="69">
        <v>64.8</v>
      </c>
      <c r="J494" s="70">
        <v>100</v>
      </c>
      <c r="K494" s="67">
        <v>8</v>
      </c>
      <c r="L494" s="67">
        <v>8</v>
      </c>
      <c r="M494" s="108">
        <v>0</v>
      </c>
      <c r="N494" s="109"/>
      <c r="O494" s="67">
        <v>0</v>
      </c>
    </row>
    <row r="495" spans="2:15" x14ac:dyDescent="0.25">
      <c r="B495" s="104" t="s">
        <v>358</v>
      </c>
      <c r="C495" s="105"/>
      <c r="D495" s="106" t="s">
        <v>359</v>
      </c>
      <c r="E495" s="107"/>
      <c r="F495" s="2">
        <v>55990</v>
      </c>
      <c r="G495" s="23">
        <v>50000</v>
      </c>
      <c r="H495" s="60">
        <v>50000</v>
      </c>
      <c r="I495" s="69">
        <v>60.3</v>
      </c>
      <c r="J495" s="70">
        <v>80</v>
      </c>
      <c r="K495" s="67">
        <v>8</v>
      </c>
      <c r="L495" s="67">
        <v>8</v>
      </c>
      <c r="M495" s="108">
        <v>0</v>
      </c>
      <c r="N495" s="109"/>
      <c r="O495" s="67">
        <v>0</v>
      </c>
    </row>
    <row r="496" spans="2:15" x14ac:dyDescent="0.25">
      <c r="B496" s="110" t="s">
        <v>15</v>
      </c>
      <c r="C496" s="111"/>
      <c r="D496" s="111"/>
      <c r="E496" s="111"/>
      <c r="F496" s="4">
        <v>0</v>
      </c>
      <c r="G496" s="4">
        <v>0</v>
      </c>
      <c r="H496" s="33">
        <v>0</v>
      </c>
      <c r="I496" s="72" t="s">
        <v>14</v>
      </c>
      <c r="J496" s="71" t="s">
        <v>14</v>
      </c>
      <c r="K496" s="72" t="s">
        <v>14</v>
      </c>
      <c r="L496" s="72" t="s">
        <v>14</v>
      </c>
      <c r="M496" s="87" t="s">
        <v>14</v>
      </c>
      <c r="N496" s="88"/>
      <c r="O496" s="68" t="s">
        <v>14</v>
      </c>
    </row>
    <row r="497" spans="2:15" x14ac:dyDescent="0.25">
      <c r="B497" s="98" t="s">
        <v>16</v>
      </c>
      <c r="C497" s="99"/>
      <c r="D497" s="99"/>
      <c r="E497" s="99"/>
      <c r="F497" s="3">
        <f>F493+F494+F495</f>
        <v>1597090</v>
      </c>
      <c r="G497" s="3">
        <f>G493+G494+G495</f>
        <v>1348000</v>
      </c>
      <c r="H497" s="34">
        <f t="shared" ref="H497" si="125">H493+H494+H495</f>
        <v>190000</v>
      </c>
      <c r="I497" s="72" t="s">
        <v>14</v>
      </c>
      <c r="J497" s="72" t="s">
        <v>14</v>
      </c>
      <c r="K497" s="72" t="s">
        <v>14</v>
      </c>
      <c r="L497" s="72" t="s">
        <v>14</v>
      </c>
      <c r="M497" s="87" t="s">
        <v>14</v>
      </c>
      <c r="N497" s="88"/>
      <c r="O497" s="68" t="s">
        <v>14</v>
      </c>
    </row>
    <row r="498" spans="2:15" x14ac:dyDescent="0.25">
      <c r="B498" s="100" t="s">
        <v>360</v>
      </c>
      <c r="C498" s="101"/>
      <c r="D498" s="101"/>
      <c r="E498" s="101"/>
      <c r="F498" s="6">
        <f>SUM(F496:F497)</f>
        <v>1597090</v>
      </c>
      <c r="G498" s="6">
        <f t="shared" ref="G498:H498" si="126">SUM(G496:G497)</f>
        <v>1348000</v>
      </c>
      <c r="H498" s="37">
        <f t="shared" si="126"/>
        <v>190000</v>
      </c>
      <c r="I498" s="72" t="s">
        <v>14</v>
      </c>
      <c r="J498" s="72" t="s">
        <v>14</v>
      </c>
      <c r="K498" s="72" t="s">
        <v>14</v>
      </c>
      <c r="L498" s="72" t="s">
        <v>14</v>
      </c>
      <c r="M498" s="87" t="s">
        <v>14</v>
      </c>
      <c r="N498" s="88"/>
      <c r="O498" s="68" t="s">
        <v>14</v>
      </c>
    </row>
    <row r="499" spans="2:15" ht="17.100000000000001" customHeight="1" x14ac:dyDescent="0.25">
      <c r="B499" s="112" t="s">
        <v>555</v>
      </c>
      <c r="C499" s="113"/>
      <c r="D499" s="113"/>
      <c r="E499" s="113"/>
      <c r="F499" s="113"/>
      <c r="G499" s="113"/>
      <c r="H499" s="114"/>
      <c r="I499" s="113"/>
      <c r="J499" s="113"/>
      <c r="K499" s="113"/>
      <c r="L499" s="113"/>
      <c r="M499" s="113"/>
      <c r="N499" s="113"/>
      <c r="O499" s="115"/>
    </row>
    <row r="500" spans="2:15" x14ac:dyDescent="0.25">
      <c r="B500" s="104" t="s">
        <v>361</v>
      </c>
      <c r="C500" s="105"/>
      <c r="D500" s="106" t="s">
        <v>362</v>
      </c>
      <c r="E500" s="107"/>
      <c r="F500" s="2">
        <v>676000</v>
      </c>
      <c r="G500" s="23">
        <v>594000</v>
      </c>
      <c r="H500" s="60">
        <v>594000</v>
      </c>
      <c r="I500" s="69">
        <v>70.2</v>
      </c>
      <c r="J500" s="70">
        <v>85</v>
      </c>
      <c r="K500" s="67">
        <v>8</v>
      </c>
      <c r="L500" s="67">
        <v>8</v>
      </c>
      <c r="M500" s="108">
        <v>0</v>
      </c>
      <c r="N500" s="109"/>
      <c r="O500" s="67">
        <v>0</v>
      </c>
    </row>
    <row r="501" spans="2:15" x14ac:dyDescent="0.25">
      <c r="B501" s="104" t="s">
        <v>363</v>
      </c>
      <c r="C501" s="105"/>
      <c r="D501" s="106" t="s">
        <v>364</v>
      </c>
      <c r="E501" s="107"/>
      <c r="F501" s="5">
        <v>321439</v>
      </c>
      <c r="G501" s="22">
        <v>285439</v>
      </c>
      <c r="H501" s="59">
        <v>285439</v>
      </c>
      <c r="I501" s="69">
        <v>66.400000000000006</v>
      </c>
      <c r="J501" s="70">
        <v>95</v>
      </c>
      <c r="K501" s="67">
        <v>8</v>
      </c>
      <c r="L501" s="67">
        <v>8</v>
      </c>
      <c r="M501" s="108">
        <v>0</v>
      </c>
      <c r="N501" s="109"/>
      <c r="O501" s="67">
        <v>0</v>
      </c>
    </row>
    <row r="502" spans="2:15" x14ac:dyDescent="0.25">
      <c r="B502" s="104" t="s">
        <v>365</v>
      </c>
      <c r="C502" s="105"/>
      <c r="D502" s="106" t="s">
        <v>366</v>
      </c>
      <c r="E502" s="107"/>
      <c r="F502" s="2">
        <v>49500</v>
      </c>
      <c r="G502" s="23">
        <v>44000</v>
      </c>
      <c r="H502" s="60">
        <v>44000</v>
      </c>
      <c r="I502" s="69">
        <v>65</v>
      </c>
      <c r="J502" s="70">
        <v>70</v>
      </c>
      <c r="K502" s="67">
        <v>8</v>
      </c>
      <c r="L502" s="67">
        <v>8</v>
      </c>
      <c r="M502" s="108">
        <v>0</v>
      </c>
      <c r="N502" s="109"/>
      <c r="O502" s="67">
        <v>0</v>
      </c>
    </row>
    <row r="503" spans="2:15" x14ac:dyDescent="0.25">
      <c r="B503" s="104" t="s">
        <v>367</v>
      </c>
      <c r="C503" s="105"/>
      <c r="D503" s="106" t="s">
        <v>368</v>
      </c>
      <c r="E503" s="107"/>
      <c r="F503" s="2">
        <v>100000</v>
      </c>
      <c r="G503" s="23">
        <v>69000</v>
      </c>
      <c r="H503" s="60">
        <v>69000</v>
      </c>
      <c r="I503" s="69">
        <v>67.900000000000006</v>
      </c>
      <c r="J503" s="70">
        <v>70</v>
      </c>
      <c r="K503" s="67">
        <v>8</v>
      </c>
      <c r="L503" s="67">
        <v>8</v>
      </c>
      <c r="M503" s="108">
        <v>0</v>
      </c>
      <c r="N503" s="109"/>
      <c r="O503" s="67">
        <v>0</v>
      </c>
    </row>
    <row r="504" spans="2:15" x14ac:dyDescent="0.25">
      <c r="B504" s="104" t="s">
        <v>369</v>
      </c>
      <c r="C504" s="105"/>
      <c r="D504" s="106" t="s">
        <v>370</v>
      </c>
      <c r="E504" s="107"/>
      <c r="F504" s="2">
        <v>63000</v>
      </c>
      <c r="G504" s="23">
        <v>43000</v>
      </c>
      <c r="H504" s="60">
        <v>42200</v>
      </c>
      <c r="I504" s="69">
        <v>70.900000000000006</v>
      </c>
      <c r="J504" s="70">
        <v>75</v>
      </c>
      <c r="K504" s="67">
        <v>8</v>
      </c>
      <c r="L504" s="67">
        <v>8</v>
      </c>
      <c r="M504" s="108">
        <v>0</v>
      </c>
      <c r="N504" s="109"/>
      <c r="O504" s="67">
        <v>0</v>
      </c>
    </row>
    <row r="505" spans="2:15" x14ac:dyDescent="0.25">
      <c r="B505" s="110" t="s">
        <v>15</v>
      </c>
      <c r="C505" s="111"/>
      <c r="D505" s="111"/>
      <c r="E505" s="111"/>
      <c r="F505" s="4">
        <f>F501</f>
        <v>321439</v>
      </c>
      <c r="G505" s="4">
        <f t="shared" ref="G505:H505" si="127">G501</f>
        <v>285439</v>
      </c>
      <c r="H505" s="33">
        <f t="shared" si="127"/>
        <v>285439</v>
      </c>
      <c r="I505" s="72" t="s">
        <v>14</v>
      </c>
      <c r="J505" s="71" t="s">
        <v>14</v>
      </c>
      <c r="K505" s="72" t="s">
        <v>14</v>
      </c>
      <c r="L505" s="72" t="s">
        <v>14</v>
      </c>
      <c r="M505" s="87" t="s">
        <v>14</v>
      </c>
      <c r="N505" s="88"/>
      <c r="O505" s="68" t="s">
        <v>14</v>
      </c>
    </row>
    <row r="506" spans="2:15" x14ac:dyDescent="0.25">
      <c r="B506" s="98" t="s">
        <v>16</v>
      </c>
      <c r="C506" s="99"/>
      <c r="D506" s="99"/>
      <c r="E506" s="99"/>
      <c r="F506" s="3">
        <f>F500+F502+F503+F504</f>
        <v>888500</v>
      </c>
      <c r="G506" s="3">
        <f>G500+G502+G503+G504</f>
        <v>750000</v>
      </c>
      <c r="H506" s="34">
        <f t="shared" ref="H506" si="128">H500+H502+H503+H504</f>
        <v>749200</v>
      </c>
      <c r="I506" s="72" t="s">
        <v>14</v>
      </c>
      <c r="J506" s="72" t="s">
        <v>14</v>
      </c>
      <c r="K506" s="72" t="s">
        <v>14</v>
      </c>
      <c r="L506" s="72" t="s">
        <v>14</v>
      </c>
      <c r="M506" s="87" t="s">
        <v>14</v>
      </c>
      <c r="N506" s="88"/>
      <c r="O506" s="68" t="s">
        <v>14</v>
      </c>
    </row>
    <row r="507" spans="2:15" x14ac:dyDescent="0.25">
      <c r="B507" s="100" t="s">
        <v>371</v>
      </c>
      <c r="C507" s="101"/>
      <c r="D507" s="101"/>
      <c r="E507" s="101"/>
      <c r="F507" s="6">
        <f>SUM(F505:F506)</f>
        <v>1209939</v>
      </c>
      <c r="G507" s="6">
        <f t="shared" ref="G507:H507" si="129">SUM(G505:G506)</f>
        <v>1035439</v>
      </c>
      <c r="H507" s="37">
        <f t="shared" si="129"/>
        <v>1034639</v>
      </c>
      <c r="I507" s="72" t="s">
        <v>14</v>
      </c>
      <c r="J507" s="72" t="s">
        <v>14</v>
      </c>
      <c r="K507" s="72" t="s">
        <v>14</v>
      </c>
      <c r="L507" s="72" t="s">
        <v>14</v>
      </c>
      <c r="M507" s="87" t="s">
        <v>14</v>
      </c>
      <c r="N507" s="88"/>
      <c r="O507" s="68" t="s">
        <v>14</v>
      </c>
    </row>
    <row r="508" spans="2:15" ht="17.100000000000001" customHeight="1" x14ac:dyDescent="0.25">
      <c r="B508" s="112" t="s">
        <v>556</v>
      </c>
      <c r="C508" s="113"/>
      <c r="D508" s="113"/>
      <c r="E508" s="113"/>
      <c r="F508" s="113"/>
      <c r="G508" s="113"/>
      <c r="H508" s="114"/>
      <c r="I508" s="113"/>
      <c r="J508" s="113"/>
      <c r="K508" s="113"/>
      <c r="L508" s="113"/>
      <c r="M508" s="113"/>
      <c r="N508" s="113"/>
      <c r="O508" s="115"/>
    </row>
    <row r="509" spans="2:15" x14ac:dyDescent="0.25">
      <c r="B509" s="104" t="s">
        <v>372</v>
      </c>
      <c r="C509" s="105"/>
      <c r="D509" s="106" t="s">
        <v>373</v>
      </c>
      <c r="E509" s="107"/>
      <c r="F509" s="2">
        <v>335480</v>
      </c>
      <c r="G509" s="23">
        <v>301800</v>
      </c>
      <c r="H509" s="44">
        <v>0</v>
      </c>
      <c r="I509" s="69">
        <v>51.4</v>
      </c>
      <c r="J509" s="70">
        <v>55</v>
      </c>
      <c r="K509" s="67">
        <v>8</v>
      </c>
      <c r="L509" s="67">
        <v>8</v>
      </c>
      <c r="M509" s="108">
        <v>0</v>
      </c>
      <c r="N509" s="109"/>
      <c r="O509" s="67">
        <v>0</v>
      </c>
    </row>
    <row r="510" spans="2:15" x14ac:dyDescent="0.25">
      <c r="B510" s="110" t="s">
        <v>15</v>
      </c>
      <c r="C510" s="111"/>
      <c r="D510" s="111"/>
      <c r="E510" s="111"/>
      <c r="F510" s="4">
        <v>0</v>
      </c>
      <c r="G510" s="4">
        <v>0</v>
      </c>
      <c r="H510" s="33">
        <v>0</v>
      </c>
      <c r="I510" s="72" t="s">
        <v>14</v>
      </c>
      <c r="J510" s="71" t="s">
        <v>14</v>
      </c>
      <c r="K510" s="72" t="s">
        <v>14</v>
      </c>
      <c r="L510" s="72" t="s">
        <v>14</v>
      </c>
      <c r="M510" s="87" t="s">
        <v>14</v>
      </c>
      <c r="N510" s="88"/>
      <c r="O510" s="68" t="s">
        <v>14</v>
      </c>
    </row>
    <row r="511" spans="2:15" x14ac:dyDescent="0.25">
      <c r="B511" s="98" t="s">
        <v>16</v>
      </c>
      <c r="C511" s="99"/>
      <c r="D511" s="99"/>
      <c r="E511" s="99"/>
      <c r="F511" s="3">
        <f>F509</f>
        <v>335480</v>
      </c>
      <c r="G511" s="3">
        <f t="shared" ref="G511:H511" si="130">G509</f>
        <v>301800</v>
      </c>
      <c r="H511" s="34">
        <f t="shared" si="130"/>
        <v>0</v>
      </c>
      <c r="I511" s="72" t="s">
        <v>14</v>
      </c>
      <c r="J511" s="72" t="s">
        <v>14</v>
      </c>
      <c r="K511" s="72" t="s">
        <v>14</v>
      </c>
      <c r="L511" s="72" t="s">
        <v>14</v>
      </c>
      <c r="M511" s="87" t="s">
        <v>14</v>
      </c>
      <c r="N511" s="88"/>
      <c r="O511" s="68" t="s">
        <v>14</v>
      </c>
    </row>
    <row r="512" spans="2:15" x14ac:dyDescent="0.25">
      <c r="B512" s="100" t="s">
        <v>374</v>
      </c>
      <c r="C512" s="101"/>
      <c r="D512" s="101"/>
      <c r="E512" s="101"/>
      <c r="F512" s="6">
        <f>SUM(F510:F511)</f>
        <v>335480</v>
      </c>
      <c r="G512" s="6">
        <f t="shared" ref="G512:H512" si="131">SUM(G510:G511)</f>
        <v>301800</v>
      </c>
      <c r="H512" s="37">
        <f t="shared" si="131"/>
        <v>0</v>
      </c>
      <c r="I512" s="72" t="s">
        <v>14</v>
      </c>
      <c r="J512" s="72" t="s">
        <v>14</v>
      </c>
      <c r="K512" s="72" t="s">
        <v>14</v>
      </c>
      <c r="L512" s="72" t="s">
        <v>14</v>
      </c>
      <c r="M512" s="87" t="s">
        <v>14</v>
      </c>
      <c r="N512" s="88"/>
      <c r="O512" s="68" t="s">
        <v>14</v>
      </c>
    </row>
    <row r="513" spans="2:15" ht="17.100000000000001" customHeight="1" x14ac:dyDescent="0.25">
      <c r="B513" s="112" t="s">
        <v>557</v>
      </c>
      <c r="C513" s="113"/>
      <c r="D513" s="113"/>
      <c r="E513" s="113"/>
      <c r="F513" s="113"/>
      <c r="G513" s="113"/>
      <c r="H513" s="114"/>
      <c r="I513" s="113"/>
      <c r="J513" s="113"/>
      <c r="K513" s="113"/>
      <c r="L513" s="113"/>
      <c r="M513" s="113"/>
      <c r="N513" s="113"/>
      <c r="O513" s="115"/>
    </row>
    <row r="514" spans="2:15" x14ac:dyDescent="0.25">
      <c r="B514" s="104" t="s">
        <v>375</v>
      </c>
      <c r="C514" s="105"/>
      <c r="D514" s="106" t="s">
        <v>598</v>
      </c>
      <c r="E514" s="107"/>
      <c r="F514" s="2">
        <v>691600</v>
      </c>
      <c r="G514" s="23">
        <v>547200</v>
      </c>
      <c r="H514" s="60">
        <v>547200</v>
      </c>
      <c r="I514" s="69">
        <v>73.7</v>
      </c>
      <c r="J514" s="70">
        <v>110</v>
      </c>
      <c r="K514" s="67">
        <v>8</v>
      </c>
      <c r="L514" s="67">
        <v>8</v>
      </c>
      <c r="M514" s="108">
        <v>0</v>
      </c>
      <c r="N514" s="109"/>
      <c r="O514" s="67">
        <v>0</v>
      </c>
    </row>
    <row r="515" spans="2:15" x14ac:dyDescent="0.25">
      <c r="B515" s="104" t="s">
        <v>376</v>
      </c>
      <c r="C515" s="105"/>
      <c r="D515" s="106" t="s">
        <v>599</v>
      </c>
      <c r="E515" s="107"/>
      <c r="F515" s="2">
        <v>76000</v>
      </c>
      <c r="G515" s="23">
        <v>50000</v>
      </c>
      <c r="H515" s="60">
        <v>50000</v>
      </c>
      <c r="I515" s="69">
        <v>71.7</v>
      </c>
      <c r="J515" s="70">
        <v>105</v>
      </c>
      <c r="K515" s="67">
        <v>8</v>
      </c>
      <c r="L515" s="67">
        <v>8</v>
      </c>
      <c r="M515" s="108">
        <v>0</v>
      </c>
      <c r="N515" s="109"/>
      <c r="O515" s="67">
        <v>0</v>
      </c>
    </row>
    <row r="516" spans="2:15" x14ac:dyDescent="0.25">
      <c r="B516" s="110" t="s">
        <v>15</v>
      </c>
      <c r="C516" s="111"/>
      <c r="D516" s="111"/>
      <c r="E516" s="111"/>
      <c r="F516" s="4">
        <v>0</v>
      </c>
      <c r="G516" s="4">
        <v>0</v>
      </c>
      <c r="H516" s="33">
        <v>0</v>
      </c>
      <c r="I516" s="72" t="s">
        <v>14</v>
      </c>
      <c r="J516" s="71" t="s">
        <v>14</v>
      </c>
      <c r="K516" s="72" t="s">
        <v>14</v>
      </c>
      <c r="L516" s="72" t="s">
        <v>14</v>
      </c>
      <c r="M516" s="87" t="s">
        <v>14</v>
      </c>
      <c r="N516" s="88"/>
      <c r="O516" s="68" t="s">
        <v>14</v>
      </c>
    </row>
    <row r="517" spans="2:15" x14ac:dyDescent="0.25">
      <c r="B517" s="98" t="s">
        <v>16</v>
      </c>
      <c r="C517" s="99"/>
      <c r="D517" s="99"/>
      <c r="E517" s="99"/>
      <c r="F517" s="3">
        <f>F514+F515</f>
        <v>767600</v>
      </c>
      <c r="G517" s="3">
        <f t="shared" ref="G517:H517" si="132">G514+G515</f>
        <v>597200</v>
      </c>
      <c r="H517" s="34">
        <f t="shared" si="132"/>
        <v>597200</v>
      </c>
      <c r="I517" s="72" t="s">
        <v>14</v>
      </c>
      <c r="J517" s="72" t="s">
        <v>14</v>
      </c>
      <c r="K517" s="72" t="s">
        <v>14</v>
      </c>
      <c r="L517" s="72" t="s">
        <v>14</v>
      </c>
      <c r="M517" s="87" t="s">
        <v>14</v>
      </c>
      <c r="N517" s="88"/>
      <c r="O517" s="68" t="s">
        <v>14</v>
      </c>
    </row>
    <row r="518" spans="2:15" x14ac:dyDescent="0.25">
      <c r="B518" s="100" t="s">
        <v>377</v>
      </c>
      <c r="C518" s="101"/>
      <c r="D518" s="101"/>
      <c r="E518" s="101"/>
      <c r="F518" s="6">
        <f>SUM(F516:F517)</f>
        <v>767600</v>
      </c>
      <c r="G518" s="6">
        <f t="shared" ref="G518:H518" si="133">SUM(G516:G517)</f>
        <v>597200</v>
      </c>
      <c r="H518" s="37">
        <f t="shared" si="133"/>
        <v>597200</v>
      </c>
      <c r="I518" s="72" t="s">
        <v>14</v>
      </c>
      <c r="J518" s="72" t="s">
        <v>14</v>
      </c>
      <c r="K518" s="72" t="s">
        <v>14</v>
      </c>
      <c r="L518" s="72" t="s">
        <v>14</v>
      </c>
      <c r="M518" s="87" t="s">
        <v>14</v>
      </c>
      <c r="N518" s="88"/>
      <c r="O518" s="68" t="s">
        <v>14</v>
      </c>
    </row>
    <row r="519" spans="2:15" ht="17.100000000000001" customHeight="1" x14ac:dyDescent="0.25">
      <c r="B519" s="112" t="s">
        <v>558</v>
      </c>
      <c r="C519" s="113"/>
      <c r="D519" s="113"/>
      <c r="E519" s="113"/>
      <c r="F519" s="113"/>
      <c r="G519" s="113"/>
      <c r="H519" s="114"/>
      <c r="I519" s="113"/>
      <c r="J519" s="113"/>
      <c r="K519" s="113"/>
      <c r="L519" s="113"/>
      <c r="M519" s="113"/>
      <c r="N519" s="113"/>
      <c r="O519" s="115"/>
    </row>
    <row r="520" spans="2:15" x14ac:dyDescent="0.25">
      <c r="B520" s="104" t="s">
        <v>378</v>
      </c>
      <c r="C520" s="105"/>
      <c r="D520" s="106" t="s">
        <v>379</v>
      </c>
      <c r="E520" s="107"/>
      <c r="F520" s="2">
        <v>666400</v>
      </c>
      <c r="G520" s="23">
        <v>566400</v>
      </c>
      <c r="H520" s="60">
        <v>566400</v>
      </c>
      <c r="I520" s="69">
        <v>60.3</v>
      </c>
      <c r="J520" s="70">
        <v>95</v>
      </c>
      <c r="K520" s="67">
        <v>8</v>
      </c>
      <c r="L520" s="67">
        <v>8</v>
      </c>
      <c r="M520" s="108">
        <v>0</v>
      </c>
      <c r="N520" s="109"/>
      <c r="O520" s="67">
        <v>0</v>
      </c>
    </row>
    <row r="521" spans="2:15" x14ac:dyDescent="0.25">
      <c r="B521" s="110" t="s">
        <v>15</v>
      </c>
      <c r="C521" s="111"/>
      <c r="D521" s="111"/>
      <c r="E521" s="111"/>
      <c r="F521" s="4">
        <v>0</v>
      </c>
      <c r="G521" s="4">
        <v>0</v>
      </c>
      <c r="H521" s="33">
        <v>0</v>
      </c>
      <c r="I521" s="72" t="s">
        <v>14</v>
      </c>
      <c r="J521" s="71" t="s">
        <v>14</v>
      </c>
      <c r="K521" s="72" t="s">
        <v>14</v>
      </c>
      <c r="L521" s="72" t="s">
        <v>14</v>
      </c>
      <c r="M521" s="87" t="s">
        <v>14</v>
      </c>
      <c r="N521" s="88"/>
      <c r="O521" s="68" t="s">
        <v>14</v>
      </c>
    </row>
    <row r="522" spans="2:15" x14ac:dyDescent="0.25">
      <c r="B522" s="98" t="s">
        <v>16</v>
      </c>
      <c r="C522" s="99"/>
      <c r="D522" s="99"/>
      <c r="E522" s="99"/>
      <c r="F522" s="3">
        <f>F520</f>
        <v>666400</v>
      </c>
      <c r="G522" s="3">
        <f t="shared" ref="G522:H522" si="134">G520</f>
        <v>566400</v>
      </c>
      <c r="H522" s="34">
        <f t="shared" si="134"/>
        <v>566400</v>
      </c>
      <c r="I522" s="72" t="s">
        <v>14</v>
      </c>
      <c r="J522" s="72" t="s">
        <v>14</v>
      </c>
      <c r="K522" s="72" t="s">
        <v>14</v>
      </c>
      <c r="L522" s="72" t="s">
        <v>14</v>
      </c>
      <c r="M522" s="87" t="s">
        <v>14</v>
      </c>
      <c r="N522" s="88"/>
      <c r="O522" s="68" t="s">
        <v>14</v>
      </c>
    </row>
    <row r="523" spans="2:15" x14ac:dyDescent="0.25">
      <c r="B523" s="100" t="s">
        <v>380</v>
      </c>
      <c r="C523" s="101"/>
      <c r="D523" s="101"/>
      <c r="E523" s="101"/>
      <c r="F523" s="6">
        <f>SUM(F521:F522)</f>
        <v>666400</v>
      </c>
      <c r="G523" s="6">
        <f t="shared" ref="G523:H523" si="135">SUM(G521:G522)</f>
        <v>566400</v>
      </c>
      <c r="H523" s="37">
        <f t="shared" si="135"/>
        <v>566400</v>
      </c>
      <c r="I523" s="72" t="s">
        <v>14</v>
      </c>
      <c r="J523" s="72" t="s">
        <v>14</v>
      </c>
      <c r="K523" s="72" t="s">
        <v>14</v>
      </c>
      <c r="L523" s="72" t="s">
        <v>14</v>
      </c>
      <c r="M523" s="87" t="s">
        <v>14</v>
      </c>
      <c r="N523" s="88"/>
      <c r="O523" s="68" t="s">
        <v>14</v>
      </c>
    </row>
    <row r="524" spans="2:15" ht="17.100000000000001" customHeight="1" x14ac:dyDescent="0.25">
      <c r="B524" s="112" t="s">
        <v>559</v>
      </c>
      <c r="C524" s="113"/>
      <c r="D524" s="113"/>
      <c r="E524" s="113"/>
      <c r="F524" s="113"/>
      <c r="G524" s="113"/>
      <c r="H524" s="114"/>
      <c r="I524" s="113"/>
      <c r="J524" s="113"/>
      <c r="K524" s="113"/>
      <c r="L524" s="113"/>
      <c r="M524" s="113"/>
      <c r="N524" s="113"/>
      <c r="O524" s="115"/>
    </row>
    <row r="525" spans="2:15" x14ac:dyDescent="0.25">
      <c r="B525" s="104" t="s">
        <v>381</v>
      </c>
      <c r="C525" s="105"/>
      <c r="D525" s="106" t="s">
        <v>382</v>
      </c>
      <c r="E525" s="107"/>
      <c r="F525" s="2">
        <v>1298000</v>
      </c>
      <c r="G525" s="23">
        <v>1158000</v>
      </c>
      <c r="H525" s="62">
        <v>630000</v>
      </c>
      <c r="I525" s="69">
        <v>68.400000000000006</v>
      </c>
      <c r="J525" s="70">
        <v>110</v>
      </c>
      <c r="K525" s="67">
        <v>8</v>
      </c>
      <c r="L525" s="67">
        <v>8</v>
      </c>
      <c r="M525" s="108">
        <v>0</v>
      </c>
      <c r="N525" s="109"/>
      <c r="O525" s="67">
        <v>0</v>
      </c>
    </row>
    <row r="526" spans="2:15" x14ac:dyDescent="0.25">
      <c r="B526" s="104" t="s">
        <v>383</v>
      </c>
      <c r="C526" s="105"/>
      <c r="D526" s="106" t="s">
        <v>384</v>
      </c>
      <c r="E526" s="107"/>
      <c r="F526" s="5">
        <v>1100000</v>
      </c>
      <c r="G526" s="22">
        <v>550000</v>
      </c>
      <c r="H526" s="59">
        <v>550000</v>
      </c>
      <c r="I526" s="69">
        <v>82.4</v>
      </c>
      <c r="J526" s="70">
        <v>115</v>
      </c>
      <c r="K526" s="67">
        <v>8</v>
      </c>
      <c r="L526" s="67">
        <v>8</v>
      </c>
      <c r="M526" s="108">
        <v>0</v>
      </c>
      <c r="N526" s="109"/>
      <c r="O526" s="67">
        <v>0</v>
      </c>
    </row>
    <row r="527" spans="2:15" x14ac:dyDescent="0.25">
      <c r="B527" s="110" t="s">
        <v>15</v>
      </c>
      <c r="C527" s="111"/>
      <c r="D527" s="111"/>
      <c r="E527" s="111"/>
      <c r="F527" s="4">
        <f>SUM(F526)</f>
        <v>1100000</v>
      </c>
      <c r="G527" s="4">
        <f t="shared" ref="G527:H527" si="136">SUM(G526)</f>
        <v>550000</v>
      </c>
      <c r="H527" s="33">
        <f t="shared" si="136"/>
        <v>550000</v>
      </c>
      <c r="I527" s="72" t="s">
        <v>14</v>
      </c>
      <c r="J527" s="71" t="s">
        <v>14</v>
      </c>
      <c r="K527" s="72" t="s">
        <v>14</v>
      </c>
      <c r="L527" s="72" t="s">
        <v>14</v>
      </c>
      <c r="M527" s="87" t="s">
        <v>14</v>
      </c>
      <c r="N527" s="88"/>
      <c r="O527" s="68" t="s">
        <v>14</v>
      </c>
    </row>
    <row r="528" spans="2:15" x14ac:dyDescent="0.25">
      <c r="B528" s="98" t="s">
        <v>16</v>
      </c>
      <c r="C528" s="99"/>
      <c r="D528" s="99"/>
      <c r="E528" s="99"/>
      <c r="F528" s="3">
        <f>F525</f>
        <v>1298000</v>
      </c>
      <c r="G528" s="3">
        <f t="shared" ref="G528:H528" si="137">G525</f>
        <v>1158000</v>
      </c>
      <c r="H528" s="34">
        <f t="shared" si="137"/>
        <v>630000</v>
      </c>
      <c r="I528" s="72" t="s">
        <v>14</v>
      </c>
      <c r="J528" s="72" t="s">
        <v>14</v>
      </c>
      <c r="K528" s="72" t="s">
        <v>14</v>
      </c>
      <c r="L528" s="72" t="s">
        <v>14</v>
      </c>
      <c r="M528" s="87" t="s">
        <v>14</v>
      </c>
      <c r="N528" s="88"/>
      <c r="O528" s="68" t="s">
        <v>14</v>
      </c>
    </row>
    <row r="529" spans="2:15" x14ac:dyDescent="0.25">
      <c r="B529" s="100" t="s">
        <v>385</v>
      </c>
      <c r="C529" s="101"/>
      <c r="D529" s="101"/>
      <c r="E529" s="101"/>
      <c r="F529" s="6">
        <f>SUM(F527:F528)</f>
        <v>2398000</v>
      </c>
      <c r="G529" s="6">
        <f t="shared" ref="G529:H529" si="138">SUM(G527:G528)</f>
        <v>1708000</v>
      </c>
      <c r="H529" s="37">
        <f t="shared" si="138"/>
        <v>1180000</v>
      </c>
      <c r="I529" s="72" t="s">
        <v>14</v>
      </c>
      <c r="J529" s="72" t="s">
        <v>14</v>
      </c>
      <c r="K529" s="72" t="s">
        <v>14</v>
      </c>
      <c r="L529" s="72" t="s">
        <v>14</v>
      </c>
      <c r="M529" s="87" t="s">
        <v>14</v>
      </c>
      <c r="N529" s="88"/>
      <c r="O529" s="68" t="s">
        <v>14</v>
      </c>
    </row>
    <row r="530" spans="2:15" ht="17.100000000000001" customHeight="1" x14ac:dyDescent="0.25">
      <c r="B530" s="112" t="s">
        <v>560</v>
      </c>
      <c r="C530" s="113"/>
      <c r="D530" s="113"/>
      <c r="E530" s="113"/>
      <c r="F530" s="113"/>
      <c r="G530" s="113"/>
      <c r="H530" s="114"/>
      <c r="I530" s="113"/>
      <c r="J530" s="113"/>
      <c r="K530" s="113"/>
      <c r="L530" s="113"/>
      <c r="M530" s="113"/>
      <c r="N530" s="113"/>
      <c r="O530" s="115"/>
    </row>
    <row r="531" spans="2:15" x14ac:dyDescent="0.25">
      <c r="B531" s="104" t="s">
        <v>386</v>
      </c>
      <c r="C531" s="105"/>
      <c r="D531" s="106" t="s">
        <v>387</v>
      </c>
      <c r="E531" s="107"/>
      <c r="F531" s="2">
        <v>1118448</v>
      </c>
      <c r="G531" s="23">
        <v>1006000</v>
      </c>
      <c r="H531" s="60">
        <v>1006000</v>
      </c>
      <c r="I531" s="69">
        <v>70.5</v>
      </c>
      <c r="J531" s="70">
        <v>110</v>
      </c>
      <c r="K531" s="67">
        <v>8</v>
      </c>
      <c r="L531" s="67">
        <v>8</v>
      </c>
      <c r="M531" s="108">
        <v>0</v>
      </c>
      <c r="N531" s="109"/>
      <c r="O531" s="67">
        <v>0</v>
      </c>
    </row>
    <row r="532" spans="2:15" x14ac:dyDescent="0.25">
      <c r="B532" s="104" t="s">
        <v>388</v>
      </c>
      <c r="C532" s="105"/>
      <c r="D532" s="106" t="s">
        <v>389</v>
      </c>
      <c r="E532" s="107"/>
      <c r="F532" s="2">
        <v>278112</v>
      </c>
      <c r="G532" s="23">
        <v>82800</v>
      </c>
      <c r="H532" s="60">
        <v>82800</v>
      </c>
      <c r="I532" s="69">
        <v>85.2</v>
      </c>
      <c r="J532" s="70">
        <v>115</v>
      </c>
      <c r="K532" s="67">
        <v>8</v>
      </c>
      <c r="L532" s="67">
        <v>8</v>
      </c>
      <c r="M532" s="108">
        <v>0</v>
      </c>
      <c r="N532" s="109"/>
      <c r="O532" s="67">
        <v>0</v>
      </c>
    </row>
    <row r="533" spans="2:15" x14ac:dyDescent="0.25">
      <c r="B533" s="104" t="s">
        <v>390</v>
      </c>
      <c r="C533" s="105"/>
      <c r="D533" s="106" t="s">
        <v>391</v>
      </c>
      <c r="E533" s="107"/>
      <c r="F533" s="2">
        <v>115000</v>
      </c>
      <c r="G533" s="23">
        <v>80000</v>
      </c>
      <c r="H533" s="60">
        <v>80000</v>
      </c>
      <c r="I533" s="69">
        <v>62.6</v>
      </c>
      <c r="J533" s="70">
        <v>95</v>
      </c>
      <c r="K533" s="67">
        <v>8</v>
      </c>
      <c r="L533" s="67">
        <v>8</v>
      </c>
      <c r="M533" s="108">
        <v>0</v>
      </c>
      <c r="N533" s="109"/>
      <c r="O533" s="67">
        <v>0</v>
      </c>
    </row>
    <row r="534" spans="2:15" x14ac:dyDescent="0.25">
      <c r="B534" s="110" t="s">
        <v>15</v>
      </c>
      <c r="C534" s="111"/>
      <c r="D534" s="111"/>
      <c r="E534" s="111"/>
      <c r="F534" s="4">
        <v>0</v>
      </c>
      <c r="G534" s="4">
        <v>0</v>
      </c>
      <c r="H534" s="33">
        <v>0</v>
      </c>
      <c r="I534" s="72" t="s">
        <v>14</v>
      </c>
      <c r="J534" s="71" t="s">
        <v>14</v>
      </c>
      <c r="K534" s="72" t="s">
        <v>14</v>
      </c>
      <c r="L534" s="72" t="s">
        <v>14</v>
      </c>
      <c r="M534" s="87" t="s">
        <v>14</v>
      </c>
      <c r="N534" s="88"/>
      <c r="O534" s="68" t="s">
        <v>14</v>
      </c>
    </row>
    <row r="535" spans="2:15" x14ac:dyDescent="0.25">
      <c r="B535" s="98" t="s">
        <v>16</v>
      </c>
      <c r="C535" s="99"/>
      <c r="D535" s="99"/>
      <c r="E535" s="99"/>
      <c r="F535" s="3">
        <f>F531+F532+F533</f>
        <v>1511560</v>
      </c>
      <c r="G535" s="3">
        <f t="shared" ref="G535:H535" si="139">G531+G532+G533</f>
        <v>1168800</v>
      </c>
      <c r="H535" s="34">
        <f t="shared" si="139"/>
        <v>1168800</v>
      </c>
      <c r="I535" s="72" t="s">
        <v>14</v>
      </c>
      <c r="J535" s="72" t="s">
        <v>14</v>
      </c>
      <c r="K535" s="72" t="s">
        <v>14</v>
      </c>
      <c r="L535" s="72" t="s">
        <v>14</v>
      </c>
      <c r="M535" s="87" t="s">
        <v>14</v>
      </c>
      <c r="N535" s="88"/>
      <c r="O535" s="68" t="s">
        <v>14</v>
      </c>
    </row>
    <row r="536" spans="2:15" x14ac:dyDescent="0.25">
      <c r="B536" s="100" t="s">
        <v>392</v>
      </c>
      <c r="C536" s="101"/>
      <c r="D536" s="101"/>
      <c r="E536" s="101"/>
      <c r="F536" s="6">
        <f>SUM(F534:F535)</f>
        <v>1511560</v>
      </c>
      <c r="G536" s="6">
        <f t="shared" ref="G536:H536" si="140">SUM(G534:G535)</f>
        <v>1168800</v>
      </c>
      <c r="H536" s="37">
        <f t="shared" si="140"/>
        <v>1168800</v>
      </c>
      <c r="I536" s="72" t="s">
        <v>14</v>
      </c>
      <c r="J536" s="72" t="s">
        <v>14</v>
      </c>
      <c r="K536" s="72" t="s">
        <v>14</v>
      </c>
      <c r="L536" s="72" t="s">
        <v>14</v>
      </c>
      <c r="M536" s="87" t="s">
        <v>14</v>
      </c>
      <c r="N536" s="88"/>
      <c r="O536" s="68" t="s">
        <v>14</v>
      </c>
    </row>
    <row r="537" spans="2:15" ht="17.100000000000001" customHeight="1" x14ac:dyDescent="0.25">
      <c r="B537" s="112" t="s">
        <v>561</v>
      </c>
      <c r="C537" s="113"/>
      <c r="D537" s="113"/>
      <c r="E537" s="113"/>
      <c r="F537" s="113"/>
      <c r="G537" s="113"/>
      <c r="H537" s="114"/>
      <c r="I537" s="113"/>
      <c r="J537" s="113"/>
      <c r="K537" s="113"/>
      <c r="L537" s="113"/>
      <c r="M537" s="113"/>
      <c r="N537" s="113"/>
      <c r="O537" s="115"/>
    </row>
    <row r="538" spans="2:15" x14ac:dyDescent="0.25">
      <c r="B538" s="104" t="s">
        <v>393</v>
      </c>
      <c r="C538" s="105"/>
      <c r="D538" s="106" t="s">
        <v>394</v>
      </c>
      <c r="E538" s="107"/>
      <c r="F538" s="2">
        <v>1327000</v>
      </c>
      <c r="G538" s="23">
        <v>1128000</v>
      </c>
      <c r="H538" s="62">
        <v>864000</v>
      </c>
      <c r="I538" s="69">
        <v>70.7</v>
      </c>
      <c r="J538" s="70">
        <v>100</v>
      </c>
      <c r="K538" s="67">
        <v>8</v>
      </c>
      <c r="L538" s="67">
        <v>8</v>
      </c>
      <c r="M538" s="108">
        <v>0</v>
      </c>
      <c r="N538" s="109"/>
      <c r="O538" s="67">
        <v>0</v>
      </c>
    </row>
    <row r="539" spans="2:15" x14ac:dyDescent="0.25">
      <c r="B539" s="104" t="s">
        <v>395</v>
      </c>
      <c r="C539" s="105"/>
      <c r="D539" s="106" t="s">
        <v>396</v>
      </c>
      <c r="E539" s="107"/>
      <c r="F539" s="2">
        <v>339800</v>
      </c>
      <c r="G539" s="23">
        <v>223800</v>
      </c>
      <c r="H539" s="44">
        <v>108600</v>
      </c>
      <c r="I539" s="69">
        <v>54.5</v>
      </c>
      <c r="J539" s="70">
        <v>70</v>
      </c>
      <c r="K539" s="67">
        <v>8</v>
      </c>
      <c r="L539" s="67">
        <v>8</v>
      </c>
      <c r="M539" s="108">
        <v>0</v>
      </c>
      <c r="N539" s="109"/>
      <c r="O539" s="67">
        <v>0</v>
      </c>
    </row>
    <row r="540" spans="2:15" x14ac:dyDescent="0.25">
      <c r="B540" s="110" t="s">
        <v>15</v>
      </c>
      <c r="C540" s="111"/>
      <c r="D540" s="111"/>
      <c r="E540" s="111"/>
      <c r="F540" s="4">
        <v>0</v>
      </c>
      <c r="G540" s="4">
        <v>0</v>
      </c>
      <c r="H540" s="33">
        <v>0</v>
      </c>
      <c r="I540" s="72" t="s">
        <v>14</v>
      </c>
      <c r="J540" s="71" t="s">
        <v>14</v>
      </c>
      <c r="K540" s="72" t="s">
        <v>14</v>
      </c>
      <c r="L540" s="72" t="s">
        <v>14</v>
      </c>
      <c r="M540" s="87" t="s">
        <v>14</v>
      </c>
      <c r="N540" s="88"/>
      <c r="O540" s="68" t="s">
        <v>14</v>
      </c>
    </row>
    <row r="541" spans="2:15" x14ac:dyDescent="0.25">
      <c r="B541" s="98" t="s">
        <v>16</v>
      </c>
      <c r="C541" s="99"/>
      <c r="D541" s="99"/>
      <c r="E541" s="99"/>
      <c r="F541" s="3">
        <f>F538+F539</f>
        <v>1666800</v>
      </c>
      <c r="G541" s="3">
        <f t="shared" ref="G541:H541" si="141">G538+G539</f>
        <v>1351800</v>
      </c>
      <c r="H541" s="34">
        <f t="shared" si="141"/>
        <v>972600</v>
      </c>
      <c r="I541" s="72" t="s">
        <v>14</v>
      </c>
      <c r="J541" s="72" t="s">
        <v>14</v>
      </c>
      <c r="K541" s="72" t="s">
        <v>14</v>
      </c>
      <c r="L541" s="72" t="s">
        <v>14</v>
      </c>
      <c r="M541" s="87" t="s">
        <v>14</v>
      </c>
      <c r="N541" s="88"/>
      <c r="O541" s="68" t="s">
        <v>14</v>
      </c>
    </row>
    <row r="542" spans="2:15" x14ac:dyDescent="0.25">
      <c r="B542" s="100" t="s">
        <v>397</v>
      </c>
      <c r="C542" s="101"/>
      <c r="D542" s="101"/>
      <c r="E542" s="101"/>
      <c r="F542" s="6">
        <f>SUM(F540:F541)</f>
        <v>1666800</v>
      </c>
      <c r="G542" s="6">
        <f t="shared" ref="G542:H542" si="142">SUM(G540:G541)</f>
        <v>1351800</v>
      </c>
      <c r="H542" s="37">
        <f t="shared" si="142"/>
        <v>972600</v>
      </c>
      <c r="I542" s="72" t="s">
        <v>14</v>
      </c>
      <c r="J542" s="72" t="s">
        <v>14</v>
      </c>
      <c r="K542" s="72" t="s">
        <v>14</v>
      </c>
      <c r="L542" s="72" t="s">
        <v>14</v>
      </c>
      <c r="M542" s="87" t="s">
        <v>14</v>
      </c>
      <c r="N542" s="88"/>
      <c r="O542" s="68" t="s">
        <v>14</v>
      </c>
    </row>
    <row r="543" spans="2:15" ht="17.100000000000001" customHeight="1" x14ac:dyDescent="0.25">
      <c r="B543" s="112" t="s">
        <v>562</v>
      </c>
      <c r="C543" s="113"/>
      <c r="D543" s="113"/>
      <c r="E543" s="113"/>
      <c r="F543" s="113"/>
      <c r="G543" s="113"/>
      <c r="H543" s="114"/>
      <c r="I543" s="113"/>
      <c r="J543" s="113"/>
      <c r="K543" s="113"/>
      <c r="L543" s="113"/>
      <c r="M543" s="113"/>
      <c r="N543" s="113"/>
      <c r="O543" s="115"/>
    </row>
    <row r="544" spans="2:15" x14ac:dyDescent="0.25">
      <c r="B544" s="104" t="s">
        <v>398</v>
      </c>
      <c r="C544" s="105"/>
      <c r="D544" s="106" t="s">
        <v>399</v>
      </c>
      <c r="E544" s="107"/>
      <c r="F544" s="2">
        <v>358000</v>
      </c>
      <c r="G544" s="23">
        <v>264000</v>
      </c>
      <c r="H544" s="60">
        <v>264000</v>
      </c>
      <c r="I544" s="69">
        <v>76.8</v>
      </c>
      <c r="J544" s="70">
        <v>105</v>
      </c>
      <c r="K544" s="67">
        <v>8</v>
      </c>
      <c r="L544" s="67">
        <v>8</v>
      </c>
      <c r="M544" s="108">
        <v>0</v>
      </c>
      <c r="N544" s="109"/>
      <c r="O544" s="67">
        <v>0</v>
      </c>
    </row>
    <row r="545" spans="2:15" x14ac:dyDescent="0.25">
      <c r="B545" s="110" t="s">
        <v>15</v>
      </c>
      <c r="C545" s="111"/>
      <c r="D545" s="111"/>
      <c r="E545" s="111"/>
      <c r="F545" s="4">
        <v>0</v>
      </c>
      <c r="G545" s="4">
        <v>0</v>
      </c>
      <c r="H545" s="33">
        <v>0</v>
      </c>
      <c r="I545" s="72" t="s">
        <v>14</v>
      </c>
      <c r="J545" s="71" t="s">
        <v>14</v>
      </c>
      <c r="K545" s="72" t="s">
        <v>14</v>
      </c>
      <c r="L545" s="72" t="s">
        <v>14</v>
      </c>
      <c r="M545" s="87" t="s">
        <v>14</v>
      </c>
      <c r="N545" s="88"/>
      <c r="O545" s="68" t="s">
        <v>14</v>
      </c>
    </row>
    <row r="546" spans="2:15" x14ac:dyDescent="0.25">
      <c r="B546" s="98" t="s">
        <v>16</v>
      </c>
      <c r="C546" s="99"/>
      <c r="D546" s="99"/>
      <c r="E546" s="99"/>
      <c r="F546" s="3">
        <f>F544</f>
        <v>358000</v>
      </c>
      <c r="G546" s="3">
        <f t="shared" ref="G546:H546" si="143">G544</f>
        <v>264000</v>
      </c>
      <c r="H546" s="34">
        <f t="shared" si="143"/>
        <v>264000</v>
      </c>
      <c r="I546" s="72" t="s">
        <v>14</v>
      </c>
      <c r="J546" s="72" t="s">
        <v>14</v>
      </c>
      <c r="K546" s="72" t="s">
        <v>14</v>
      </c>
      <c r="L546" s="72" t="s">
        <v>14</v>
      </c>
      <c r="M546" s="87" t="s">
        <v>14</v>
      </c>
      <c r="N546" s="88"/>
      <c r="O546" s="68" t="s">
        <v>14</v>
      </c>
    </row>
    <row r="547" spans="2:15" x14ac:dyDescent="0.25">
      <c r="B547" s="100" t="s">
        <v>400</v>
      </c>
      <c r="C547" s="101"/>
      <c r="D547" s="101"/>
      <c r="E547" s="101"/>
      <c r="F547" s="6">
        <f>SUM(F545:F546)</f>
        <v>358000</v>
      </c>
      <c r="G547" s="6">
        <f t="shared" ref="G547:H547" si="144">SUM(G545:G546)</f>
        <v>264000</v>
      </c>
      <c r="H547" s="37">
        <f t="shared" si="144"/>
        <v>264000</v>
      </c>
      <c r="I547" s="72" t="s">
        <v>14</v>
      </c>
      <c r="J547" s="72" t="s">
        <v>14</v>
      </c>
      <c r="K547" s="72" t="s">
        <v>14</v>
      </c>
      <c r="L547" s="72" t="s">
        <v>14</v>
      </c>
      <c r="M547" s="87" t="s">
        <v>14</v>
      </c>
      <c r="N547" s="88"/>
      <c r="O547" s="68" t="s">
        <v>14</v>
      </c>
    </row>
    <row r="548" spans="2:15" ht="17.100000000000001" customHeight="1" x14ac:dyDescent="0.25">
      <c r="B548" s="112" t="s">
        <v>563</v>
      </c>
      <c r="C548" s="113"/>
      <c r="D548" s="113"/>
      <c r="E548" s="113"/>
      <c r="F548" s="113"/>
      <c r="G548" s="113"/>
      <c r="H548" s="114"/>
      <c r="I548" s="113"/>
      <c r="J548" s="113"/>
      <c r="K548" s="113"/>
      <c r="L548" s="113"/>
      <c r="M548" s="113"/>
      <c r="N548" s="113"/>
      <c r="O548" s="115"/>
    </row>
    <row r="549" spans="2:15" x14ac:dyDescent="0.25">
      <c r="B549" s="104" t="s">
        <v>401</v>
      </c>
      <c r="C549" s="105"/>
      <c r="D549" s="106" t="s">
        <v>402</v>
      </c>
      <c r="E549" s="107"/>
      <c r="F549" s="5">
        <v>679619</v>
      </c>
      <c r="G549" s="22">
        <v>350000</v>
      </c>
      <c r="H549" s="59">
        <v>350000</v>
      </c>
      <c r="I549" s="69">
        <v>65.5</v>
      </c>
      <c r="J549" s="70">
        <v>105</v>
      </c>
      <c r="K549" s="67">
        <v>8</v>
      </c>
      <c r="L549" s="67">
        <v>8</v>
      </c>
      <c r="M549" s="108">
        <v>0</v>
      </c>
      <c r="N549" s="109"/>
      <c r="O549" s="67">
        <v>0</v>
      </c>
    </row>
    <row r="550" spans="2:15" x14ac:dyDescent="0.25">
      <c r="B550" s="104" t="s">
        <v>403</v>
      </c>
      <c r="C550" s="105"/>
      <c r="D550" s="106" t="s">
        <v>471</v>
      </c>
      <c r="E550" s="107"/>
      <c r="F550" s="2">
        <v>461400</v>
      </c>
      <c r="G550" s="23">
        <v>413600</v>
      </c>
      <c r="H550" s="60">
        <v>413600</v>
      </c>
      <c r="I550" s="69">
        <v>55.3</v>
      </c>
      <c r="J550" s="70">
        <v>105</v>
      </c>
      <c r="K550" s="67">
        <v>8</v>
      </c>
      <c r="L550" s="67">
        <v>8</v>
      </c>
      <c r="M550" s="108">
        <v>0</v>
      </c>
      <c r="N550" s="109"/>
      <c r="O550" s="67">
        <v>0</v>
      </c>
    </row>
    <row r="551" spans="2:15" x14ac:dyDescent="0.25">
      <c r="B551" s="110" t="s">
        <v>15</v>
      </c>
      <c r="C551" s="111"/>
      <c r="D551" s="111"/>
      <c r="E551" s="111"/>
      <c r="F551" s="4">
        <f>F549</f>
        <v>679619</v>
      </c>
      <c r="G551" s="4">
        <f t="shared" ref="G551:H551" si="145">G549</f>
        <v>350000</v>
      </c>
      <c r="H551" s="33">
        <f t="shared" si="145"/>
        <v>350000</v>
      </c>
      <c r="I551" s="72" t="s">
        <v>14</v>
      </c>
      <c r="J551" s="71" t="s">
        <v>14</v>
      </c>
      <c r="K551" s="72" t="s">
        <v>14</v>
      </c>
      <c r="L551" s="72" t="s">
        <v>14</v>
      </c>
      <c r="M551" s="87" t="s">
        <v>14</v>
      </c>
      <c r="N551" s="88"/>
      <c r="O551" s="68" t="s">
        <v>14</v>
      </c>
    </row>
    <row r="552" spans="2:15" x14ac:dyDescent="0.25">
      <c r="B552" s="98" t="s">
        <v>16</v>
      </c>
      <c r="C552" s="99"/>
      <c r="D552" s="99"/>
      <c r="E552" s="99"/>
      <c r="F552" s="3">
        <f>F550</f>
        <v>461400</v>
      </c>
      <c r="G552" s="3">
        <f t="shared" ref="G552:H552" si="146">G550</f>
        <v>413600</v>
      </c>
      <c r="H552" s="34">
        <f t="shared" si="146"/>
        <v>413600</v>
      </c>
      <c r="I552" s="72" t="s">
        <v>14</v>
      </c>
      <c r="J552" s="72" t="s">
        <v>14</v>
      </c>
      <c r="K552" s="72" t="s">
        <v>14</v>
      </c>
      <c r="L552" s="72" t="s">
        <v>14</v>
      </c>
      <c r="M552" s="87" t="s">
        <v>14</v>
      </c>
      <c r="N552" s="88"/>
      <c r="O552" s="68" t="s">
        <v>14</v>
      </c>
    </row>
    <row r="553" spans="2:15" x14ac:dyDescent="0.25">
      <c r="B553" s="100" t="s">
        <v>404</v>
      </c>
      <c r="C553" s="101"/>
      <c r="D553" s="101"/>
      <c r="E553" s="101"/>
      <c r="F553" s="6">
        <f>SUM(F551:F552)</f>
        <v>1141019</v>
      </c>
      <c r="G553" s="6">
        <f t="shared" ref="G553:H553" si="147">SUM(G551:G552)</f>
        <v>763600</v>
      </c>
      <c r="H553" s="37">
        <f t="shared" si="147"/>
        <v>763600</v>
      </c>
      <c r="I553" s="72" t="s">
        <v>14</v>
      </c>
      <c r="J553" s="72" t="s">
        <v>14</v>
      </c>
      <c r="K553" s="72" t="s">
        <v>14</v>
      </c>
      <c r="L553" s="72" t="s">
        <v>14</v>
      </c>
      <c r="M553" s="87" t="s">
        <v>14</v>
      </c>
      <c r="N553" s="88"/>
      <c r="O553" s="68" t="s">
        <v>14</v>
      </c>
    </row>
    <row r="554" spans="2:15" ht="17.100000000000001" customHeight="1" x14ac:dyDescent="0.25">
      <c r="B554" s="112" t="s">
        <v>564</v>
      </c>
      <c r="C554" s="113"/>
      <c r="D554" s="113"/>
      <c r="E554" s="113"/>
      <c r="F554" s="113"/>
      <c r="G554" s="113"/>
      <c r="H554" s="114"/>
      <c r="I554" s="113"/>
      <c r="J554" s="113"/>
      <c r="K554" s="113"/>
      <c r="L554" s="113"/>
      <c r="M554" s="113"/>
      <c r="N554" s="113"/>
      <c r="O554" s="115"/>
    </row>
    <row r="555" spans="2:15" x14ac:dyDescent="0.25">
      <c r="B555" s="104" t="s">
        <v>405</v>
      </c>
      <c r="C555" s="105"/>
      <c r="D555" s="106" t="s">
        <v>406</v>
      </c>
      <c r="E555" s="107"/>
      <c r="F555" s="2">
        <v>672000</v>
      </c>
      <c r="G555" s="23">
        <v>582000</v>
      </c>
      <c r="H555" s="57">
        <v>318000</v>
      </c>
      <c r="I555" s="69">
        <v>70.400000000000006</v>
      </c>
      <c r="J555" s="70">
        <v>100</v>
      </c>
      <c r="K555" s="67">
        <v>8</v>
      </c>
      <c r="L555" s="67">
        <v>8</v>
      </c>
      <c r="M555" s="108">
        <v>0</v>
      </c>
      <c r="N555" s="109"/>
      <c r="O555" s="67">
        <v>0</v>
      </c>
    </row>
    <row r="556" spans="2:15" x14ac:dyDescent="0.25">
      <c r="B556" s="104" t="s">
        <v>407</v>
      </c>
      <c r="C556" s="105"/>
      <c r="D556" s="106" t="s">
        <v>408</v>
      </c>
      <c r="E556" s="107"/>
      <c r="F556" s="5">
        <v>1100000</v>
      </c>
      <c r="G556" s="22">
        <v>550000</v>
      </c>
      <c r="H556" s="43">
        <v>550000</v>
      </c>
      <c r="I556" s="69">
        <v>72.599999999999994</v>
      </c>
      <c r="J556" s="70">
        <v>100</v>
      </c>
      <c r="K556" s="67">
        <v>8</v>
      </c>
      <c r="L556" s="67">
        <v>8</v>
      </c>
      <c r="M556" s="108">
        <v>0</v>
      </c>
      <c r="N556" s="109"/>
      <c r="O556" s="67">
        <v>0</v>
      </c>
    </row>
    <row r="557" spans="2:15" x14ac:dyDescent="0.25">
      <c r="B557" s="104" t="s">
        <v>409</v>
      </c>
      <c r="C557" s="105"/>
      <c r="D557" s="106" t="s">
        <v>410</v>
      </c>
      <c r="E557" s="107"/>
      <c r="F557" s="2">
        <v>89000</v>
      </c>
      <c r="G557" s="23">
        <v>61000</v>
      </c>
      <c r="H557" s="44">
        <v>61000</v>
      </c>
      <c r="I557" s="69">
        <v>75.900000000000006</v>
      </c>
      <c r="J557" s="70">
        <v>85</v>
      </c>
      <c r="K557" s="67">
        <v>8</v>
      </c>
      <c r="L557" s="67">
        <v>8</v>
      </c>
      <c r="M557" s="108">
        <v>0</v>
      </c>
      <c r="N557" s="109"/>
      <c r="O557" s="67">
        <v>0</v>
      </c>
    </row>
    <row r="558" spans="2:15" x14ac:dyDescent="0.25">
      <c r="B558" s="104" t="s">
        <v>411</v>
      </c>
      <c r="C558" s="105"/>
      <c r="D558" s="106" t="s">
        <v>412</v>
      </c>
      <c r="E558" s="107"/>
      <c r="F558" s="2">
        <v>53000</v>
      </c>
      <c r="G558" s="23">
        <v>40000</v>
      </c>
      <c r="H558" s="44">
        <v>0</v>
      </c>
      <c r="I558" s="69">
        <v>62.9</v>
      </c>
      <c r="J558" s="70">
        <v>65</v>
      </c>
      <c r="K558" s="67">
        <v>8</v>
      </c>
      <c r="L558" s="67">
        <v>8</v>
      </c>
      <c r="M558" s="108">
        <v>0</v>
      </c>
      <c r="N558" s="109"/>
      <c r="O558" s="67">
        <v>0</v>
      </c>
    </row>
    <row r="559" spans="2:15" x14ac:dyDescent="0.25">
      <c r="B559" s="104" t="s">
        <v>413</v>
      </c>
      <c r="C559" s="105"/>
      <c r="D559" s="106" t="s">
        <v>414</v>
      </c>
      <c r="E559" s="107"/>
      <c r="F559" s="5">
        <v>330418</v>
      </c>
      <c r="G559" s="22">
        <v>297000</v>
      </c>
      <c r="H559" s="43">
        <v>297000</v>
      </c>
      <c r="I559" s="69">
        <v>54.4</v>
      </c>
      <c r="J559" s="70">
        <v>90</v>
      </c>
      <c r="K559" s="67">
        <v>8</v>
      </c>
      <c r="L559" s="67">
        <v>8</v>
      </c>
      <c r="M559" s="108">
        <v>0</v>
      </c>
      <c r="N559" s="109"/>
      <c r="O559" s="67">
        <v>0</v>
      </c>
    </row>
    <row r="560" spans="2:15" x14ac:dyDescent="0.25">
      <c r="B560" s="104" t="s">
        <v>415</v>
      </c>
      <c r="C560" s="105"/>
      <c r="D560" s="106" t="s">
        <v>416</v>
      </c>
      <c r="E560" s="107"/>
      <c r="F560" s="2">
        <v>164080</v>
      </c>
      <c r="G560" s="23">
        <v>114000</v>
      </c>
      <c r="H560" s="44">
        <v>114000</v>
      </c>
      <c r="I560" s="69">
        <v>60.1</v>
      </c>
      <c r="J560" s="70">
        <v>85</v>
      </c>
      <c r="K560" s="67">
        <v>8</v>
      </c>
      <c r="L560" s="67">
        <v>8</v>
      </c>
      <c r="M560" s="108">
        <v>0</v>
      </c>
      <c r="N560" s="109"/>
      <c r="O560" s="67">
        <v>0</v>
      </c>
    </row>
    <row r="561" spans="2:15" x14ac:dyDescent="0.25">
      <c r="B561" s="110" t="s">
        <v>15</v>
      </c>
      <c r="C561" s="111"/>
      <c r="D561" s="111"/>
      <c r="E561" s="111"/>
      <c r="F561" s="4">
        <f>F556+F559</f>
        <v>1430418</v>
      </c>
      <c r="G561" s="4">
        <f>G556+G559</f>
        <v>847000</v>
      </c>
      <c r="H561" s="33">
        <f t="shared" ref="H561" si="148">H556+H559</f>
        <v>847000</v>
      </c>
      <c r="I561" s="72" t="s">
        <v>14</v>
      </c>
      <c r="J561" s="71" t="s">
        <v>14</v>
      </c>
      <c r="K561" s="72" t="s">
        <v>14</v>
      </c>
      <c r="L561" s="72" t="s">
        <v>14</v>
      </c>
      <c r="M561" s="87" t="s">
        <v>14</v>
      </c>
      <c r="N561" s="88"/>
      <c r="O561" s="68" t="s">
        <v>14</v>
      </c>
    </row>
    <row r="562" spans="2:15" x14ac:dyDescent="0.25">
      <c r="B562" s="98" t="s">
        <v>16</v>
      </c>
      <c r="C562" s="99"/>
      <c r="D562" s="99"/>
      <c r="E562" s="99"/>
      <c r="F562" s="3">
        <f>F555+F557+F558+F560</f>
        <v>978080</v>
      </c>
      <c r="G562" s="3">
        <f>G555+G557+G558+G560</f>
        <v>797000</v>
      </c>
      <c r="H562" s="34">
        <f t="shared" ref="H562" si="149">H555+H557+H558+H560</f>
        <v>493000</v>
      </c>
      <c r="I562" s="72" t="s">
        <v>14</v>
      </c>
      <c r="J562" s="72" t="s">
        <v>14</v>
      </c>
      <c r="K562" s="72" t="s">
        <v>14</v>
      </c>
      <c r="L562" s="72" t="s">
        <v>14</v>
      </c>
      <c r="M562" s="87" t="s">
        <v>14</v>
      </c>
      <c r="N562" s="88"/>
      <c r="O562" s="68" t="s">
        <v>14</v>
      </c>
    </row>
    <row r="563" spans="2:15" x14ac:dyDescent="0.25">
      <c r="B563" s="100" t="s">
        <v>417</v>
      </c>
      <c r="C563" s="101"/>
      <c r="D563" s="101"/>
      <c r="E563" s="101"/>
      <c r="F563" s="6">
        <f>SUM(F561:F562)</f>
        <v>2408498</v>
      </c>
      <c r="G563" s="6">
        <f t="shared" ref="G563:H563" si="150">SUM(G561:G562)</f>
        <v>1644000</v>
      </c>
      <c r="H563" s="37">
        <f t="shared" si="150"/>
        <v>1340000</v>
      </c>
      <c r="I563" s="72" t="s">
        <v>14</v>
      </c>
      <c r="J563" s="72" t="s">
        <v>14</v>
      </c>
      <c r="K563" s="72" t="s">
        <v>14</v>
      </c>
      <c r="L563" s="72" t="s">
        <v>14</v>
      </c>
      <c r="M563" s="87" t="s">
        <v>14</v>
      </c>
      <c r="N563" s="88"/>
      <c r="O563" s="68" t="s">
        <v>14</v>
      </c>
    </row>
    <row r="564" spans="2:15" ht="17.100000000000001" customHeight="1" x14ac:dyDescent="0.25">
      <c r="B564" s="112" t="s">
        <v>565</v>
      </c>
      <c r="C564" s="113"/>
      <c r="D564" s="113"/>
      <c r="E564" s="113"/>
      <c r="F564" s="113"/>
      <c r="G564" s="113"/>
      <c r="H564" s="114"/>
      <c r="I564" s="113"/>
      <c r="J564" s="113"/>
      <c r="K564" s="113"/>
      <c r="L564" s="113"/>
      <c r="M564" s="113"/>
      <c r="N564" s="113"/>
      <c r="O564" s="115"/>
    </row>
    <row r="565" spans="2:15" x14ac:dyDescent="0.25">
      <c r="B565" s="104" t="s">
        <v>418</v>
      </c>
      <c r="C565" s="105"/>
      <c r="D565" s="106" t="s">
        <v>600</v>
      </c>
      <c r="E565" s="107"/>
      <c r="F565" s="2">
        <v>748600</v>
      </c>
      <c r="G565" s="23">
        <v>546000</v>
      </c>
      <c r="H565" s="44">
        <v>546000</v>
      </c>
      <c r="I565" s="69">
        <v>71.099999999999994</v>
      </c>
      <c r="J565" s="70">
        <v>105</v>
      </c>
      <c r="K565" s="67">
        <v>8</v>
      </c>
      <c r="L565" s="67">
        <v>8</v>
      </c>
      <c r="M565" s="108">
        <v>0</v>
      </c>
      <c r="N565" s="109"/>
      <c r="O565" s="67">
        <v>0</v>
      </c>
    </row>
    <row r="566" spans="2:15" x14ac:dyDescent="0.25">
      <c r="B566" s="110" t="s">
        <v>15</v>
      </c>
      <c r="C566" s="111"/>
      <c r="D566" s="111"/>
      <c r="E566" s="111"/>
      <c r="F566" s="4">
        <v>0</v>
      </c>
      <c r="G566" s="4">
        <v>0</v>
      </c>
      <c r="H566" s="33">
        <v>0</v>
      </c>
      <c r="I566" s="72" t="s">
        <v>14</v>
      </c>
      <c r="J566" s="71" t="s">
        <v>14</v>
      </c>
      <c r="K566" s="72" t="s">
        <v>14</v>
      </c>
      <c r="L566" s="72" t="s">
        <v>14</v>
      </c>
      <c r="M566" s="87" t="s">
        <v>14</v>
      </c>
      <c r="N566" s="88"/>
      <c r="O566" s="68" t="s">
        <v>14</v>
      </c>
    </row>
    <row r="567" spans="2:15" x14ac:dyDescent="0.25">
      <c r="B567" s="98" t="s">
        <v>16</v>
      </c>
      <c r="C567" s="99"/>
      <c r="D567" s="99"/>
      <c r="E567" s="99"/>
      <c r="F567" s="3">
        <f>F565</f>
        <v>748600</v>
      </c>
      <c r="G567" s="3">
        <f t="shared" ref="G567:H567" si="151">G565</f>
        <v>546000</v>
      </c>
      <c r="H567" s="34">
        <f t="shared" si="151"/>
        <v>546000</v>
      </c>
      <c r="I567" s="72" t="s">
        <v>14</v>
      </c>
      <c r="J567" s="72" t="s">
        <v>14</v>
      </c>
      <c r="K567" s="72" t="s">
        <v>14</v>
      </c>
      <c r="L567" s="72" t="s">
        <v>14</v>
      </c>
      <c r="M567" s="87" t="s">
        <v>14</v>
      </c>
      <c r="N567" s="88"/>
      <c r="O567" s="68" t="s">
        <v>14</v>
      </c>
    </row>
    <row r="568" spans="2:15" x14ac:dyDescent="0.25">
      <c r="B568" s="100" t="s">
        <v>419</v>
      </c>
      <c r="C568" s="101"/>
      <c r="D568" s="101"/>
      <c r="E568" s="101"/>
      <c r="F568" s="6">
        <f>SUM(F566:F567)</f>
        <v>748600</v>
      </c>
      <c r="G568" s="6">
        <f t="shared" ref="G568:H568" si="152">SUM(G566:G567)</f>
        <v>546000</v>
      </c>
      <c r="H568" s="37">
        <f t="shared" si="152"/>
        <v>546000</v>
      </c>
      <c r="I568" s="72" t="s">
        <v>14</v>
      </c>
      <c r="J568" s="72" t="s">
        <v>14</v>
      </c>
      <c r="K568" s="72" t="s">
        <v>14</v>
      </c>
      <c r="L568" s="72" t="s">
        <v>14</v>
      </c>
      <c r="M568" s="87" t="s">
        <v>14</v>
      </c>
      <c r="N568" s="88"/>
      <c r="O568" s="68" t="s">
        <v>14</v>
      </c>
    </row>
    <row r="569" spans="2:15" ht="17.100000000000001" customHeight="1" x14ac:dyDescent="0.25">
      <c r="B569" s="112" t="s">
        <v>566</v>
      </c>
      <c r="C569" s="113"/>
      <c r="D569" s="113"/>
      <c r="E569" s="113"/>
      <c r="F569" s="113"/>
      <c r="G569" s="113"/>
      <c r="H569" s="114"/>
      <c r="I569" s="113"/>
      <c r="J569" s="113"/>
      <c r="K569" s="113"/>
      <c r="L569" s="113"/>
      <c r="M569" s="113"/>
      <c r="N569" s="113"/>
      <c r="O569" s="115"/>
    </row>
    <row r="570" spans="2:15" x14ac:dyDescent="0.25">
      <c r="B570" s="104" t="s">
        <v>420</v>
      </c>
      <c r="C570" s="105"/>
      <c r="D570" s="106" t="s">
        <v>601</v>
      </c>
      <c r="E570" s="107"/>
      <c r="F570" s="2">
        <v>187880</v>
      </c>
      <c r="G570" s="23">
        <v>130600</v>
      </c>
      <c r="H570" s="44">
        <v>130600</v>
      </c>
      <c r="I570" s="69">
        <v>62.1</v>
      </c>
      <c r="J570" s="70">
        <v>90</v>
      </c>
      <c r="K570" s="67">
        <v>8</v>
      </c>
      <c r="L570" s="67">
        <v>8</v>
      </c>
      <c r="M570" s="108">
        <v>0</v>
      </c>
      <c r="N570" s="109"/>
      <c r="O570" s="67">
        <v>0</v>
      </c>
    </row>
    <row r="571" spans="2:15" x14ac:dyDescent="0.25">
      <c r="B571" s="104" t="s">
        <v>421</v>
      </c>
      <c r="C571" s="105"/>
      <c r="D571" s="106" t="s">
        <v>602</v>
      </c>
      <c r="E571" s="107"/>
      <c r="F571" s="5">
        <v>1053623</v>
      </c>
      <c r="G571" s="22">
        <v>350000</v>
      </c>
      <c r="H571" s="43">
        <v>350000</v>
      </c>
      <c r="I571" s="69">
        <v>75.7</v>
      </c>
      <c r="J571" s="70">
        <v>110</v>
      </c>
      <c r="K571" s="67">
        <v>8</v>
      </c>
      <c r="L571" s="67">
        <v>8</v>
      </c>
      <c r="M571" s="108">
        <v>0</v>
      </c>
      <c r="N571" s="109"/>
      <c r="O571" s="67">
        <v>0</v>
      </c>
    </row>
    <row r="572" spans="2:15" x14ac:dyDescent="0.25">
      <c r="B572" s="110" t="s">
        <v>15</v>
      </c>
      <c r="C572" s="111"/>
      <c r="D572" s="111"/>
      <c r="E572" s="111"/>
      <c r="F572" s="4">
        <f>SUM(F571)</f>
        <v>1053623</v>
      </c>
      <c r="G572" s="4">
        <f t="shared" ref="G572:H572" si="153">SUM(G571)</f>
        <v>350000</v>
      </c>
      <c r="H572" s="33">
        <f t="shared" si="153"/>
        <v>350000</v>
      </c>
      <c r="I572" s="72" t="s">
        <v>14</v>
      </c>
      <c r="J572" s="71" t="s">
        <v>14</v>
      </c>
      <c r="K572" s="72" t="s">
        <v>14</v>
      </c>
      <c r="L572" s="72" t="s">
        <v>14</v>
      </c>
      <c r="M572" s="87" t="s">
        <v>14</v>
      </c>
      <c r="N572" s="88"/>
      <c r="O572" s="68" t="s">
        <v>14</v>
      </c>
    </row>
    <row r="573" spans="2:15" x14ac:dyDescent="0.25">
      <c r="B573" s="98" t="s">
        <v>16</v>
      </c>
      <c r="C573" s="99"/>
      <c r="D573" s="99"/>
      <c r="E573" s="99"/>
      <c r="F573" s="3">
        <f>F570</f>
        <v>187880</v>
      </c>
      <c r="G573" s="3">
        <f t="shared" ref="G573:H573" si="154">G570</f>
        <v>130600</v>
      </c>
      <c r="H573" s="34">
        <f t="shared" si="154"/>
        <v>130600</v>
      </c>
      <c r="I573" s="72" t="s">
        <v>14</v>
      </c>
      <c r="J573" s="72" t="s">
        <v>14</v>
      </c>
      <c r="K573" s="72" t="s">
        <v>14</v>
      </c>
      <c r="L573" s="72" t="s">
        <v>14</v>
      </c>
      <c r="M573" s="87" t="s">
        <v>14</v>
      </c>
      <c r="N573" s="88"/>
      <c r="O573" s="68" t="s">
        <v>14</v>
      </c>
    </row>
    <row r="574" spans="2:15" x14ac:dyDescent="0.25">
      <c r="B574" s="100" t="s">
        <v>422</v>
      </c>
      <c r="C574" s="101"/>
      <c r="D574" s="101"/>
      <c r="E574" s="101"/>
      <c r="F574" s="6">
        <f>SUM(F572:F573)</f>
        <v>1241503</v>
      </c>
      <c r="G574" s="6">
        <f t="shared" ref="G574:H574" si="155">SUM(G572:G573)</f>
        <v>480600</v>
      </c>
      <c r="H574" s="37">
        <f t="shared" si="155"/>
        <v>480600</v>
      </c>
      <c r="I574" s="72" t="s">
        <v>14</v>
      </c>
      <c r="J574" s="72" t="s">
        <v>14</v>
      </c>
      <c r="K574" s="72" t="s">
        <v>14</v>
      </c>
      <c r="L574" s="72" t="s">
        <v>14</v>
      </c>
      <c r="M574" s="87" t="s">
        <v>14</v>
      </c>
      <c r="N574" s="88"/>
      <c r="O574" s="68" t="s">
        <v>14</v>
      </c>
    </row>
    <row r="575" spans="2:15" x14ac:dyDescent="0.25">
      <c r="B575" s="102" t="s">
        <v>15</v>
      </c>
      <c r="C575" s="103"/>
      <c r="D575" s="103"/>
      <c r="E575" s="103"/>
      <c r="F575" s="16">
        <f>F466+F474+F479+F484+F489+F496+F505+F510+F516+F521+F527+F534+F540+F545+F551+F561+F566+F572</f>
        <v>4911897</v>
      </c>
      <c r="G575" s="16">
        <f>G466+G474+G479+G484+G489+G496+G505+G510+G516+G521+G527+G534+G540+G545+G551+G561+G566+G572</f>
        <v>2656439</v>
      </c>
      <c r="H575" s="39">
        <f>H466+H474+H479+H484+H489+H496+H505+H510+H516+H521+H527+H534+H540+H545+H551+H561+H566+H572</f>
        <v>2656439</v>
      </c>
      <c r="I575" s="72" t="s">
        <v>14</v>
      </c>
      <c r="J575" s="72" t="s">
        <v>14</v>
      </c>
      <c r="K575" s="72" t="s">
        <v>14</v>
      </c>
      <c r="L575" s="72" t="s">
        <v>14</v>
      </c>
      <c r="M575" s="87" t="s">
        <v>14</v>
      </c>
      <c r="N575" s="88"/>
      <c r="O575" s="68" t="s">
        <v>14</v>
      </c>
    </row>
    <row r="576" spans="2:15" x14ac:dyDescent="0.25">
      <c r="B576" s="92" t="s">
        <v>16</v>
      </c>
      <c r="C576" s="93"/>
      <c r="D576" s="93"/>
      <c r="E576" s="93"/>
      <c r="F576" s="28">
        <f t="shared" ref="F576:G577" si="156">F467+F475+F480+F485+F490+F497+F506+F511+F517+F522+F528+F535+F541+F546+F552+F562+F567+F573</f>
        <v>15937118</v>
      </c>
      <c r="G576" s="28">
        <f t="shared" si="156"/>
        <v>12938040</v>
      </c>
      <c r="H576" s="78">
        <f>H467+H475+H480+H485+H490+H497+H506+H511+H517+H522+H528+H535+H541+H546+H552+H562+H567+H573</f>
        <v>8625720</v>
      </c>
      <c r="I576" s="72" t="s">
        <v>14</v>
      </c>
      <c r="J576" s="72" t="s">
        <v>14</v>
      </c>
      <c r="K576" s="72" t="s">
        <v>14</v>
      </c>
      <c r="L576" s="72" t="s">
        <v>14</v>
      </c>
      <c r="M576" s="87" t="s">
        <v>14</v>
      </c>
      <c r="N576" s="88"/>
      <c r="O576" s="68" t="s">
        <v>14</v>
      </c>
    </row>
    <row r="577" spans="2:15" x14ac:dyDescent="0.25">
      <c r="B577" s="94" t="s">
        <v>584</v>
      </c>
      <c r="C577" s="95"/>
      <c r="D577" s="95"/>
      <c r="E577" s="95"/>
      <c r="F577" s="20">
        <f t="shared" si="156"/>
        <v>20849015</v>
      </c>
      <c r="G577" s="20">
        <f>G468+G476+G481+G486+G491+G498+G507+G512+G518+G523+G529+G536+G542+G547+G553+G563+G568+G574</f>
        <v>15594479</v>
      </c>
      <c r="H577" s="79">
        <f>H468+H476+H481+H486+H491+H498+H507+H512+H518+H523+H529+H536+H542+H547+H553+H563+H568+H574</f>
        <v>11282159</v>
      </c>
      <c r="I577" s="72" t="s">
        <v>14</v>
      </c>
      <c r="J577" s="72" t="s">
        <v>14</v>
      </c>
      <c r="K577" s="72" t="s">
        <v>14</v>
      </c>
      <c r="L577" s="72" t="s">
        <v>14</v>
      </c>
      <c r="M577" s="87" t="s">
        <v>14</v>
      </c>
      <c r="N577" s="88"/>
      <c r="O577" s="68" t="s">
        <v>14</v>
      </c>
    </row>
    <row r="578" spans="2:15" ht="18.600000000000001" customHeight="1" x14ac:dyDescent="0.25">
      <c r="B578" s="117" t="s">
        <v>567</v>
      </c>
      <c r="C578" s="113"/>
      <c r="D578" s="113"/>
      <c r="E578" s="113"/>
      <c r="F578" s="113"/>
      <c r="G578" s="113"/>
      <c r="H578" s="105"/>
      <c r="I578" s="113"/>
      <c r="J578" s="113"/>
      <c r="K578" s="113"/>
      <c r="L578" s="113"/>
      <c r="M578" s="113"/>
      <c r="N578" s="113"/>
      <c r="O578" s="115"/>
    </row>
    <row r="579" spans="2:15" ht="17.100000000000001" customHeight="1" x14ac:dyDescent="0.25">
      <c r="B579" s="112" t="s">
        <v>423</v>
      </c>
      <c r="C579" s="113"/>
      <c r="D579" s="113"/>
      <c r="E579" s="113"/>
      <c r="F579" s="113"/>
      <c r="G579" s="113"/>
      <c r="H579" s="116"/>
      <c r="I579" s="113"/>
      <c r="J579" s="113"/>
      <c r="K579" s="113"/>
      <c r="L579" s="113"/>
      <c r="M579" s="113"/>
      <c r="N579" s="113"/>
      <c r="O579" s="115"/>
    </row>
    <row r="580" spans="2:15" x14ac:dyDescent="0.25">
      <c r="B580" s="104" t="s">
        <v>424</v>
      </c>
      <c r="C580" s="105"/>
      <c r="D580" s="106" t="s">
        <v>425</v>
      </c>
      <c r="E580" s="107"/>
      <c r="F580" s="2">
        <v>80000</v>
      </c>
      <c r="G580" s="23">
        <v>70000</v>
      </c>
      <c r="H580" s="57">
        <v>50000</v>
      </c>
      <c r="I580" s="69"/>
      <c r="J580" s="70">
        <v>80</v>
      </c>
      <c r="K580" s="67">
        <v>8</v>
      </c>
      <c r="L580" s="67">
        <v>8</v>
      </c>
      <c r="M580" s="108">
        <v>0</v>
      </c>
      <c r="N580" s="109"/>
      <c r="O580" s="67">
        <v>0</v>
      </c>
    </row>
    <row r="581" spans="2:15" x14ac:dyDescent="0.25">
      <c r="B581" s="110" t="s">
        <v>15</v>
      </c>
      <c r="C581" s="111"/>
      <c r="D581" s="111"/>
      <c r="E581" s="111"/>
      <c r="F581" s="4">
        <v>0</v>
      </c>
      <c r="G581" s="4">
        <v>0</v>
      </c>
      <c r="H581" s="33">
        <v>0</v>
      </c>
      <c r="I581" s="72" t="s">
        <v>14</v>
      </c>
      <c r="J581" s="71" t="s">
        <v>14</v>
      </c>
      <c r="K581" s="72" t="s">
        <v>14</v>
      </c>
      <c r="L581" s="72" t="s">
        <v>14</v>
      </c>
      <c r="M581" s="87" t="s">
        <v>14</v>
      </c>
      <c r="N581" s="88"/>
      <c r="O581" s="68" t="s">
        <v>14</v>
      </c>
    </row>
    <row r="582" spans="2:15" x14ac:dyDescent="0.25">
      <c r="B582" s="98" t="s">
        <v>16</v>
      </c>
      <c r="C582" s="99"/>
      <c r="D582" s="99"/>
      <c r="E582" s="99"/>
      <c r="F582" s="3">
        <f>F580</f>
        <v>80000</v>
      </c>
      <c r="G582" s="3">
        <f t="shared" ref="G582:H582" si="157">G580</f>
        <v>70000</v>
      </c>
      <c r="H582" s="34">
        <f t="shared" si="157"/>
        <v>50000</v>
      </c>
      <c r="I582" s="72" t="s">
        <v>14</v>
      </c>
      <c r="J582" s="72" t="s">
        <v>14</v>
      </c>
      <c r="K582" s="72" t="s">
        <v>14</v>
      </c>
      <c r="L582" s="72" t="s">
        <v>14</v>
      </c>
      <c r="M582" s="87" t="s">
        <v>14</v>
      </c>
      <c r="N582" s="88"/>
      <c r="O582" s="68" t="s">
        <v>14</v>
      </c>
    </row>
    <row r="583" spans="2:15" x14ac:dyDescent="0.25">
      <c r="B583" s="100" t="s">
        <v>445</v>
      </c>
      <c r="C583" s="101"/>
      <c r="D583" s="101"/>
      <c r="E583" s="101"/>
      <c r="F583" s="6">
        <f>SUM(F581:F582)</f>
        <v>80000</v>
      </c>
      <c r="G583" s="6">
        <f t="shared" ref="G583:H583" si="158">SUM(G581:G582)</f>
        <v>70000</v>
      </c>
      <c r="H583" s="37">
        <f t="shared" si="158"/>
        <v>50000</v>
      </c>
      <c r="I583" s="72" t="s">
        <v>14</v>
      </c>
      <c r="J583" s="72" t="s">
        <v>14</v>
      </c>
      <c r="K583" s="72" t="s">
        <v>14</v>
      </c>
      <c r="L583" s="72" t="s">
        <v>14</v>
      </c>
      <c r="M583" s="87" t="s">
        <v>14</v>
      </c>
      <c r="N583" s="88"/>
      <c r="O583" s="68" t="s">
        <v>14</v>
      </c>
    </row>
    <row r="584" spans="2:15" ht="17.100000000000001" customHeight="1" x14ac:dyDescent="0.25">
      <c r="B584" s="112" t="s">
        <v>568</v>
      </c>
      <c r="C584" s="113"/>
      <c r="D584" s="113"/>
      <c r="E584" s="113"/>
      <c r="F584" s="113"/>
      <c r="G584" s="113"/>
      <c r="H584" s="114"/>
      <c r="I584" s="113"/>
      <c r="J584" s="113"/>
      <c r="K584" s="113"/>
      <c r="L584" s="113"/>
      <c r="M584" s="113"/>
      <c r="N584" s="113"/>
      <c r="O584" s="115"/>
    </row>
    <row r="585" spans="2:15" x14ac:dyDescent="0.25">
      <c r="B585" s="104" t="s">
        <v>426</v>
      </c>
      <c r="C585" s="105"/>
      <c r="D585" s="106" t="s">
        <v>427</v>
      </c>
      <c r="E585" s="107"/>
      <c r="F585" s="5">
        <v>326987</v>
      </c>
      <c r="G585" s="22">
        <v>294288</v>
      </c>
      <c r="H585" s="43">
        <v>294288</v>
      </c>
      <c r="I585" s="69">
        <v>68</v>
      </c>
      <c r="J585" s="70">
        <v>80</v>
      </c>
      <c r="K585" s="67">
        <v>8</v>
      </c>
      <c r="L585" s="67">
        <v>8</v>
      </c>
      <c r="M585" s="108">
        <v>0</v>
      </c>
      <c r="N585" s="109"/>
      <c r="O585" s="67">
        <v>0</v>
      </c>
    </row>
    <row r="586" spans="2:15" x14ac:dyDescent="0.25">
      <c r="B586" s="110" t="s">
        <v>15</v>
      </c>
      <c r="C586" s="111"/>
      <c r="D586" s="111"/>
      <c r="E586" s="111"/>
      <c r="F586" s="4">
        <f>SUM(F585)</f>
        <v>326987</v>
      </c>
      <c r="G586" s="4">
        <f t="shared" ref="G586:H586" si="159">SUM(G585)</f>
        <v>294288</v>
      </c>
      <c r="H586" s="33">
        <f t="shared" si="159"/>
        <v>294288</v>
      </c>
      <c r="I586" s="72" t="s">
        <v>14</v>
      </c>
      <c r="J586" s="71" t="s">
        <v>14</v>
      </c>
      <c r="K586" s="72" t="s">
        <v>14</v>
      </c>
      <c r="L586" s="72" t="s">
        <v>14</v>
      </c>
      <c r="M586" s="87" t="s">
        <v>14</v>
      </c>
      <c r="N586" s="88"/>
      <c r="O586" s="68" t="s">
        <v>14</v>
      </c>
    </row>
    <row r="587" spans="2:15" x14ac:dyDescent="0.25">
      <c r="B587" s="98" t="s">
        <v>16</v>
      </c>
      <c r="C587" s="99"/>
      <c r="D587" s="99"/>
      <c r="E587" s="99"/>
      <c r="F587" s="3">
        <v>0</v>
      </c>
      <c r="G587" s="3">
        <v>0</v>
      </c>
      <c r="H587" s="34">
        <v>0</v>
      </c>
      <c r="I587" s="72" t="s">
        <v>14</v>
      </c>
      <c r="J587" s="72" t="s">
        <v>14</v>
      </c>
      <c r="K587" s="72" t="s">
        <v>14</v>
      </c>
      <c r="L587" s="72" t="s">
        <v>14</v>
      </c>
      <c r="M587" s="87" t="s">
        <v>14</v>
      </c>
      <c r="N587" s="88"/>
      <c r="O587" s="68" t="s">
        <v>14</v>
      </c>
    </row>
    <row r="588" spans="2:15" x14ac:dyDescent="0.25">
      <c r="B588" s="100" t="s">
        <v>428</v>
      </c>
      <c r="C588" s="101"/>
      <c r="D588" s="101"/>
      <c r="E588" s="101"/>
      <c r="F588" s="6">
        <f>SUM(F586:F587)</f>
        <v>326987</v>
      </c>
      <c r="G588" s="6">
        <f t="shared" ref="G588:H588" si="160">SUM(G586:G587)</f>
        <v>294288</v>
      </c>
      <c r="H588" s="37">
        <f t="shared" si="160"/>
        <v>294288</v>
      </c>
      <c r="I588" s="72" t="s">
        <v>14</v>
      </c>
      <c r="J588" s="72" t="s">
        <v>14</v>
      </c>
      <c r="K588" s="72" t="s">
        <v>14</v>
      </c>
      <c r="L588" s="72" t="s">
        <v>14</v>
      </c>
      <c r="M588" s="87" t="s">
        <v>14</v>
      </c>
      <c r="N588" s="88"/>
      <c r="O588" s="68" t="s">
        <v>14</v>
      </c>
    </row>
    <row r="589" spans="2:15" ht="17.100000000000001" customHeight="1" x14ac:dyDescent="0.25">
      <c r="B589" s="112" t="s">
        <v>569</v>
      </c>
      <c r="C589" s="113"/>
      <c r="D589" s="113"/>
      <c r="E589" s="113"/>
      <c r="F589" s="113"/>
      <c r="G589" s="113"/>
      <c r="H589" s="114"/>
      <c r="I589" s="113"/>
      <c r="J589" s="113"/>
      <c r="K589" s="113"/>
      <c r="L589" s="113"/>
      <c r="M589" s="113"/>
      <c r="N589" s="113"/>
      <c r="O589" s="115"/>
    </row>
    <row r="590" spans="2:15" x14ac:dyDescent="0.25">
      <c r="B590" s="104" t="s">
        <v>429</v>
      </c>
      <c r="C590" s="105"/>
      <c r="D590" s="106" t="s">
        <v>430</v>
      </c>
      <c r="E590" s="107"/>
      <c r="F590" s="2">
        <v>660000</v>
      </c>
      <c r="G590" s="23">
        <v>540000</v>
      </c>
      <c r="H590" s="57">
        <v>276000</v>
      </c>
      <c r="I590" s="69">
        <v>74.7</v>
      </c>
      <c r="J590" s="70">
        <v>115</v>
      </c>
      <c r="K590" s="67">
        <v>8</v>
      </c>
      <c r="L590" s="67">
        <v>8</v>
      </c>
      <c r="M590" s="108">
        <v>0</v>
      </c>
      <c r="N590" s="109"/>
      <c r="O590" s="67">
        <v>0</v>
      </c>
    </row>
    <row r="591" spans="2:15" x14ac:dyDescent="0.25">
      <c r="B591" s="104" t="s">
        <v>431</v>
      </c>
      <c r="C591" s="105"/>
      <c r="D591" s="106" t="s">
        <v>432</v>
      </c>
      <c r="E591" s="107"/>
      <c r="F591" s="2">
        <v>85333</v>
      </c>
      <c r="G591" s="23">
        <v>76800</v>
      </c>
      <c r="H591" s="44">
        <v>76800</v>
      </c>
      <c r="I591" s="69">
        <v>63.3</v>
      </c>
      <c r="J591" s="70">
        <v>100</v>
      </c>
      <c r="K591" s="67">
        <v>8</v>
      </c>
      <c r="L591" s="67">
        <v>8</v>
      </c>
      <c r="M591" s="108">
        <v>0</v>
      </c>
      <c r="N591" s="109"/>
      <c r="O591" s="67">
        <v>0</v>
      </c>
    </row>
    <row r="592" spans="2:15" x14ac:dyDescent="0.25">
      <c r="B592" s="110" t="s">
        <v>15</v>
      </c>
      <c r="C592" s="111"/>
      <c r="D592" s="111"/>
      <c r="E592" s="111"/>
      <c r="F592" s="4">
        <v>0</v>
      </c>
      <c r="G592" s="4">
        <v>0</v>
      </c>
      <c r="H592" s="33">
        <v>0</v>
      </c>
      <c r="I592" s="72" t="s">
        <v>14</v>
      </c>
      <c r="J592" s="71" t="s">
        <v>14</v>
      </c>
      <c r="K592" s="72" t="s">
        <v>14</v>
      </c>
      <c r="L592" s="72" t="s">
        <v>14</v>
      </c>
      <c r="M592" s="87" t="s">
        <v>14</v>
      </c>
      <c r="N592" s="88"/>
      <c r="O592" s="68" t="s">
        <v>14</v>
      </c>
    </row>
    <row r="593" spans="2:15" x14ac:dyDescent="0.25">
      <c r="B593" s="98" t="s">
        <v>16</v>
      </c>
      <c r="C593" s="99"/>
      <c r="D593" s="99"/>
      <c r="E593" s="99"/>
      <c r="F593" s="3">
        <f>F590+F591</f>
        <v>745333</v>
      </c>
      <c r="G593" s="3">
        <f t="shared" ref="G593:H593" si="161">G590+G591</f>
        <v>616800</v>
      </c>
      <c r="H593" s="34">
        <f t="shared" si="161"/>
        <v>352800</v>
      </c>
      <c r="I593" s="72" t="s">
        <v>14</v>
      </c>
      <c r="J593" s="72" t="s">
        <v>14</v>
      </c>
      <c r="K593" s="72" t="s">
        <v>14</v>
      </c>
      <c r="L593" s="72" t="s">
        <v>14</v>
      </c>
      <c r="M593" s="87" t="s">
        <v>14</v>
      </c>
      <c r="N593" s="88"/>
      <c r="O593" s="68" t="s">
        <v>14</v>
      </c>
    </row>
    <row r="594" spans="2:15" x14ac:dyDescent="0.25">
      <c r="B594" s="100" t="s">
        <v>433</v>
      </c>
      <c r="C594" s="101"/>
      <c r="D594" s="101"/>
      <c r="E594" s="101"/>
      <c r="F594" s="6">
        <f>SUM(F592:F593)</f>
        <v>745333</v>
      </c>
      <c r="G594" s="6">
        <f t="shared" ref="G594:H594" si="162">SUM(G592:G593)</f>
        <v>616800</v>
      </c>
      <c r="H594" s="37">
        <f t="shared" si="162"/>
        <v>352800</v>
      </c>
      <c r="I594" s="72" t="s">
        <v>14</v>
      </c>
      <c r="J594" s="72" t="s">
        <v>14</v>
      </c>
      <c r="K594" s="72" t="s">
        <v>14</v>
      </c>
      <c r="L594" s="72" t="s">
        <v>14</v>
      </c>
      <c r="M594" s="87" t="s">
        <v>14</v>
      </c>
      <c r="N594" s="88"/>
      <c r="O594" s="68" t="s">
        <v>14</v>
      </c>
    </row>
    <row r="595" spans="2:15" ht="17.100000000000001" customHeight="1" x14ac:dyDescent="0.25">
      <c r="B595" s="112" t="s">
        <v>570</v>
      </c>
      <c r="C595" s="113"/>
      <c r="D595" s="113"/>
      <c r="E595" s="113"/>
      <c r="F595" s="113"/>
      <c r="G595" s="113"/>
      <c r="H595" s="114"/>
      <c r="I595" s="113"/>
      <c r="J595" s="113"/>
      <c r="K595" s="113"/>
      <c r="L595" s="113"/>
      <c r="M595" s="113"/>
      <c r="N595" s="113"/>
      <c r="O595" s="115"/>
    </row>
    <row r="596" spans="2:15" x14ac:dyDescent="0.25">
      <c r="B596" s="104" t="s">
        <v>434</v>
      </c>
      <c r="C596" s="105"/>
      <c r="D596" s="106" t="s">
        <v>603</v>
      </c>
      <c r="E596" s="107"/>
      <c r="F596" s="2">
        <v>386600</v>
      </c>
      <c r="G596" s="23">
        <v>290000</v>
      </c>
      <c r="H596" s="57">
        <v>290000</v>
      </c>
      <c r="I596" s="69">
        <v>70.3</v>
      </c>
      <c r="J596" s="70">
        <v>80</v>
      </c>
      <c r="K596" s="67">
        <v>8</v>
      </c>
      <c r="L596" s="67">
        <v>8</v>
      </c>
      <c r="M596" s="108">
        <v>0</v>
      </c>
      <c r="N596" s="109"/>
      <c r="O596" s="67">
        <v>0</v>
      </c>
    </row>
    <row r="597" spans="2:15" x14ac:dyDescent="0.25">
      <c r="B597" s="110" t="s">
        <v>15</v>
      </c>
      <c r="C597" s="111"/>
      <c r="D597" s="111"/>
      <c r="E597" s="111"/>
      <c r="F597" s="4">
        <v>0</v>
      </c>
      <c r="G597" s="4">
        <v>0</v>
      </c>
      <c r="H597" s="33">
        <v>0</v>
      </c>
      <c r="I597" s="72" t="s">
        <v>14</v>
      </c>
      <c r="J597" s="71" t="s">
        <v>14</v>
      </c>
      <c r="K597" s="72" t="s">
        <v>14</v>
      </c>
      <c r="L597" s="72" t="s">
        <v>14</v>
      </c>
      <c r="M597" s="87" t="s">
        <v>14</v>
      </c>
      <c r="N597" s="88"/>
      <c r="O597" s="68" t="s">
        <v>14</v>
      </c>
    </row>
    <row r="598" spans="2:15" x14ac:dyDescent="0.25">
      <c r="B598" s="98" t="s">
        <v>16</v>
      </c>
      <c r="C598" s="99"/>
      <c r="D598" s="99"/>
      <c r="E598" s="99"/>
      <c r="F598" s="3">
        <f>F596</f>
        <v>386600</v>
      </c>
      <c r="G598" s="3">
        <f t="shared" ref="G598:H598" si="163">G596</f>
        <v>290000</v>
      </c>
      <c r="H598" s="34">
        <f t="shared" si="163"/>
        <v>290000</v>
      </c>
      <c r="I598" s="72" t="s">
        <v>14</v>
      </c>
      <c r="J598" s="72" t="s">
        <v>14</v>
      </c>
      <c r="K598" s="72" t="s">
        <v>14</v>
      </c>
      <c r="L598" s="72" t="s">
        <v>14</v>
      </c>
      <c r="M598" s="87" t="s">
        <v>14</v>
      </c>
      <c r="N598" s="88"/>
      <c r="O598" s="68" t="s">
        <v>14</v>
      </c>
    </row>
    <row r="599" spans="2:15" x14ac:dyDescent="0.25">
      <c r="B599" s="100" t="s">
        <v>435</v>
      </c>
      <c r="C599" s="101"/>
      <c r="D599" s="101"/>
      <c r="E599" s="101"/>
      <c r="F599" s="6">
        <f>SUM(F597:F598)</f>
        <v>386600</v>
      </c>
      <c r="G599" s="6">
        <f t="shared" ref="G599:H599" si="164">SUM(G597:G598)</f>
        <v>290000</v>
      </c>
      <c r="H599" s="37">
        <f t="shared" si="164"/>
        <v>290000</v>
      </c>
      <c r="I599" s="72" t="s">
        <v>14</v>
      </c>
      <c r="J599" s="72" t="s">
        <v>14</v>
      </c>
      <c r="K599" s="72" t="s">
        <v>14</v>
      </c>
      <c r="L599" s="72" t="s">
        <v>14</v>
      </c>
      <c r="M599" s="87" t="s">
        <v>14</v>
      </c>
      <c r="N599" s="88"/>
      <c r="O599" s="68" t="s">
        <v>14</v>
      </c>
    </row>
    <row r="600" spans="2:15" ht="17.100000000000001" customHeight="1" x14ac:dyDescent="0.25">
      <c r="B600" s="112" t="s">
        <v>571</v>
      </c>
      <c r="C600" s="113"/>
      <c r="D600" s="113"/>
      <c r="E600" s="113"/>
      <c r="F600" s="113"/>
      <c r="G600" s="113"/>
      <c r="H600" s="114"/>
      <c r="I600" s="113"/>
      <c r="J600" s="113"/>
      <c r="K600" s="113"/>
      <c r="L600" s="113"/>
      <c r="M600" s="113"/>
      <c r="N600" s="113"/>
      <c r="O600" s="115"/>
    </row>
    <row r="601" spans="2:15" x14ac:dyDescent="0.25">
      <c r="B601" s="104" t="s">
        <v>436</v>
      </c>
      <c r="C601" s="105"/>
      <c r="D601" s="106" t="s">
        <v>437</v>
      </c>
      <c r="E601" s="107"/>
      <c r="F601" s="5">
        <v>199650</v>
      </c>
      <c r="G601" s="22">
        <v>175000</v>
      </c>
      <c r="H601" s="43">
        <v>175000</v>
      </c>
      <c r="I601" s="73">
        <v>72</v>
      </c>
      <c r="J601" s="70">
        <v>75</v>
      </c>
      <c r="K601" s="67">
        <v>8</v>
      </c>
      <c r="L601" s="67">
        <v>8</v>
      </c>
      <c r="M601" s="108">
        <v>0</v>
      </c>
      <c r="N601" s="109"/>
      <c r="O601" s="67">
        <v>0</v>
      </c>
    </row>
    <row r="602" spans="2:15" x14ac:dyDescent="0.25">
      <c r="B602" s="110" t="s">
        <v>15</v>
      </c>
      <c r="C602" s="111"/>
      <c r="D602" s="111"/>
      <c r="E602" s="111"/>
      <c r="F602" s="4">
        <f>SUM(F601)</f>
        <v>199650</v>
      </c>
      <c r="G602" s="4">
        <f t="shared" ref="G602:H602" si="165">SUM(G601)</f>
        <v>175000</v>
      </c>
      <c r="H602" s="33">
        <f t="shared" si="165"/>
        <v>175000</v>
      </c>
      <c r="I602" s="72" t="s">
        <v>14</v>
      </c>
      <c r="J602" s="71" t="s">
        <v>14</v>
      </c>
      <c r="K602" s="72" t="s">
        <v>14</v>
      </c>
      <c r="L602" s="72" t="s">
        <v>14</v>
      </c>
      <c r="M602" s="87" t="s">
        <v>14</v>
      </c>
      <c r="N602" s="88"/>
      <c r="O602" s="68" t="s">
        <v>14</v>
      </c>
    </row>
    <row r="603" spans="2:15" x14ac:dyDescent="0.25">
      <c r="B603" s="98" t="s">
        <v>16</v>
      </c>
      <c r="C603" s="99"/>
      <c r="D603" s="99"/>
      <c r="E603" s="99"/>
      <c r="F603" s="3">
        <v>0</v>
      </c>
      <c r="G603" s="3">
        <v>0</v>
      </c>
      <c r="H603" s="34">
        <v>0</v>
      </c>
      <c r="I603" s="72" t="s">
        <v>14</v>
      </c>
      <c r="J603" s="72" t="s">
        <v>14</v>
      </c>
      <c r="K603" s="72" t="s">
        <v>14</v>
      </c>
      <c r="L603" s="72" t="s">
        <v>14</v>
      </c>
      <c r="M603" s="87" t="s">
        <v>14</v>
      </c>
      <c r="N603" s="88"/>
      <c r="O603" s="68" t="s">
        <v>14</v>
      </c>
    </row>
    <row r="604" spans="2:15" x14ac:dyDescent="0.25">
      <c r="B604" s="100" t="s">
        <v>438</v>
      </c>
      <c r="C604" s="101"/>
      <c r="D604" s="101"/>
      <c r="E604" s="101"/>
      <c r="F604" s="6">
        <f>SUM(F602:F603)</f>
        <v>199650</v>
      </c>
      <c r="G604" s="6">
        <f t="shared" ref="G604:H604" si="166">SUM(G602:G603)</f>
        <v>175000</v>
      </c>
      <c r="H604" s="37">
        <f t="shared" si="166"/>
        <v>175000</v>
      </c>
      <c r="I604" s="72" t="s">
        <v>14</v>
      </c>
      <c r="J604" s="72" t="s">
        <v>14</v>
      </c>
      <c r="K604" s="72" t="s">
        <v>14</v>
      </c>
      <c r="L604" s="72" t="s">
        <v>14</v>
      </c>
      <c r="M604" s="87" t="s">
        <v>14</v>
      </c>
      <c r="N604" s="88"/>
      <c r="O604" s="68" t="s">
        <v>14</v>
      </c>
    </row>
    <row r="605" spans="2:15" ht="17.100000000000001" customHeight="1" x14ac:dyDescent="0.25">
      <c r="B605" s="112" t="s">
        <v>572</v>
      </c>
      <c r="C605" s="113"/>
      <c r="D605" s="113"/>
      <c r="E605" s="113"/>
      <c r="F605" s="113"/>
      <c r="G605" s="113"/>
      <c r="H605" s="114"/>
      <c r="I605" s="113"/>
      <c r="J605" s="113"/>
      <c r="K605" s="113"/>
      <c r="L605" s="113"/>
      <c r="M605" s="113"/>
      <c r="N605" s="113"/>
      <c r="O605" s="115"/>
    </row>
    <row r="606" spans="2:15" x14ac:dyDescent="0.25">
      <c r="B606" s="104" t="s">
        <v>439</v>
      </c>
      <c r="C606" s="105"/>
      <c r="D606" s="106" t="s">
        <v>440</v>
      </c>
      <c r="E606" s="107"/>
      <c r="F606" s="5">
        <v>389076</v>
      </c>
      <c r="G606" s="22">
        <v>350000</v>
      </c>
      <c r="H606" s="43">
        <v>0</v>
      </c>
      <c r="I606" s="69">
        <v>69.3</v>
      </c>
      <c r="J606" s="70">
        <v>65</v>
      </c>
      <c r="K606" s="67">
        <v>8</v>
      </c>
      <c r="L606" s="67">
        <v>8</v>
      </c>
      <c r="M606" s="108">
        <v>0</v>
      </c>
      <c r="N606" s="109"/>
      <c r="O606" s="67">
        <v>0</v>
      </c>
    </row>
    <row r="607" spans="2:15" x14ac:dyDescent="0.25">
      <c r="B607" s="110" t="s">
        <v>15</v>
      </c>
      <c r="C607" s="111"/>
      <c r="D607" s="111"/>
      <c r="E607" s="111"/>
      <c r="F607" s="4">
        <f>SUM(F606)</f>
        <v>389076</v>
      </c>
      <c r="G607" s="4">
        <f t="shared" ref="G607:H607" si="167">SUM(G606)</f>
        <v>350000</v>
      </c>
      <c r="H607" s="33">
        <f t="shared" si="167"/>
        <v>0</v>
      </c>
      <c r="I607" s="72" t="s">
        <v>14</v>
      </c>
      <c r="J607" s="71" t="s">
        <v>14</v>
      </c>
      <c r="K607" s="72" t="s">
        <v>14</v>
      </c>
      <c r="L607" s="72" t="s">
        <v>14</v>
      </c>
      <c r="M607" s="87" t="s">
        <v>14</v>
      </c>
      <c r="N607" s="88"/>
      <c r="O607" s="68" t="s">
        <v>14</v>
      </c>
    </row>
    <row r="608" spans="2:15" x14ac:dyDescent="0.25">
      <c r="B608" s="98" t="s">
        <v>16</v>
      </c>
      <c r="C608" s="99"/>
      <c r="D608" s="99"/>
      <c r="E608" s="99"/>
      <c r="F608" s="3">
        <v>0</v>
      </c>
      <c r="G608" s="3">
        <v>0</v>
      </c>
      <c r="H608" s="34">
        <v>0</v>
      </c>
      <c r="I608" s="72" t="s">
        <v>14</v>
      </c>
      <c r="J608" s="72" t="s">
        <v>14</v>
      </c>
      <c r="K608" s="72" t="s">
        <v>14</v>
      </c>
      <c r="L608" s="72" t="s">
        <v>14</v>
      </c>
      <c r="M608" s="87" t="s">
        <v>14</v>
      </c>
      <c r="N608" s="88"/>
      <c r="O608" s="68" t="s">
        <v>14</v>
      </c>
    </row>
    <row r="609" spans="2:15" x14ac:dyDescent="0.25">
      <c r="B609" s="100" t="s">
        <v>441</v>
      </c>
      <c r="C609" s="101"/>
      <c r="D609" s="101"/>
      <c r="E609" s="101"/>
      <c r="F609" s="6">
        <f>SUM(F607:F608)</f>
        <v>389076</v>
      </c>
      <c r="G609" s="6">
        <f t="shared" ref="G609:H609" si="168">SUM(G607:G608)</f>
        <v>350000</v>
      </c>
      <c r="H609" s="37">
        <f t="shared" si="168"/>
        <v>0</v>
      </c>
      <c r="I609" s="72" t="s">
        <v>14</v>
      </c>
      <c r="J609" s="72" t="s">
        <v>14</v>
      </c>
      <c r="K609" s="72" t="s">
        <v>14</v>
      </c>
      <c r="L609" s="72" t="s">
        <v>14</v>
      </c>
      <c r="M609" s="87" t="s">
        <v>14</v>
      </c>
      <c r="N609" s="88"/>
      <c r="O609" s="68" t="s">
        <v>14</v>
      </c>
    </row>
    <row r="610" spans="2:15" ht="17.100000000000001" customHeight="1" x14ac:dyDescent="0.25">
      <c r="B610" s="112" t="s">
        <v>573</v>
      </c>
      <c r="C610" s="113"/>
      <c r="D610" s="113"/>
      <c r="E610" s="113"/>
      <c r="F610" s="113"/>
      <c r="G610" s="113"/>
      <c r="H610" s="105"/>
      <c r="I610" s="113"/>
      <c r="J610" s="113"/>
      <c r="K610" s="113"/>
      <c r="L610" s="113"/>
      <c r="M610" s="113"/>
      <c r="N610" s="113"/>
      <c r="O610" s="115"/>
    </row>
    <row r="611" spans="2:15" x14ac:dyDescent="0.25">
      <c r="B611" s="104" t="s">
        <v>442</v>
      </c>
      <c r="C611" s="105"/>
      <c r="D611" s="106" t="s">
        <v>443</v>
      </c>
      <c r="E611" s="107"/>
      <c r="F611" s="2">
        <v>673200</v>
      </c>
      <c r="G611" s="2">
        <v>528000</v>
      </c>
      <c r="H611" s="64">
        <v>264000</v>
      </c>
      <c r="I611" s="69">
        <v>70</v>
      </c>
      <c r="J611" s="70">
        <v>70</v>
      </c>
      <c r="K611" s="67">
        <v>8</v>
      </c>
      <c r="L611" s="67">
        <v>8</v>
      </c>
      <c r="M611" s="108">
        <v>0</v>
      </c>
      <c r="N611" s="109"/>
      <c r="O611" s="67">
        <v>0</v>
      </c>
    </row>
    <row r="612" spans="2:15" x14ac:dyDescent="0.25">
      <c r="B612" s="110" t="s">
        <v>15</v>
      </c>
      <c r="C612" s="111"/>
      <c r="D612" s="111"/>
      <c r="E612" s="111"/>
      <c r="F612" s="4">
        <v>0</v>
      </c>
      <c r="G612" s="4">
        <v>0</v>
      </c>
      <c r="H612" s="33">
        <v>0</v>
      </c>
      <c r="I612" s="72" t="s">
        <v>14</v>
      </c>
      <c r="J612" s="71" t="s">
        <v>14</v>
      </c>
      <c r="K612" s="72" t="s">
        <v>14</v>
      </c>
      <c r="L612" s="72" t="s">
        <v>14</v>
      </c>
      <c r="M612" s="87" t="s">
        <v>14</v>
      </c>
      <c r="N612" s="88"/>
      <c r="O612" s="68" t="s">
        <v>14</v>
      </c>
    </row>
    <row r="613" spans="2:15" x14ac:dyDescent="0.25">
      <c r="B613" s="98" t="s">
        <v>16</v>
      </c>
      <c r="C613" s="99"/>
      <c r="D613" s="99"/>
      <c r="E613" s="99"/>
      <c r="F613" s="3">
        <f>F611</f>
        <v>673200</v>
      </c>
      <c r="G613" s="3">
        <f t="shared" ref="G613:H613" si="169">G611</f>
        <v>528000</v>
      </c>
      <c r="H613" s="34">
        <f t="shared" si="169"/>
        <v>264000</v>
      </c>
      <c r="I613" s="72" t="s">
        <v>14</v>
      </c>
      <c r="J613" s="72" t="s">
        <v>14</v>
      </c>
      <c r="K613" s="72" t="s">
        <v>14</v>
      </c>
      <c r="L613" s="72" t="s">
        <v>14</v>
      </c>
      <c r="M613" s="87" t="s">
        <v>14</v>
      </c>
      <c r="N613" s="88"/>
      <c r="O613" s="68" t="s">
        <v>14</v>
      </c>
    </row>
    <row r="614" spans="2:15" x14ac:dyDescent="0.25">
      <c r="B614" s="100" t="s">
        <v>444</v>
      </c>
      <c r="C614" s="101"/>
      <c r="D614" s="101"/>
      <c r="E614" s="101"/>
      <c r="F614" s="6">
        <f>SUM(F612:F613)</f>
        <v>673200</v>
      </c>
      <c r="G614" s="6">
        <f t="shared" ref="G614:H614" si="170">SUM(G612:G613)</f>
        <v>528000</v>
      </c>
      <c r="H614" s="37">
        <f t="shared" si="170"/>
        <v>264000</v>
      </c>
      <c r="I614" s="72" t="s">
        <v>14</v>
      </c>
      <c r="J614" s="72" t="s">
        <v>14</v>
      </c>
      <c r="K614" s="72" t="s">
        <v>14</v>
      </c>
      <c r="L614" s="72" t="s">
        <v>14</v>
      </c>
      <c r="M614" s="87" t="s">
        <v>14</v>
      </c>
      <c r="N614" s="88"/>
      <c r="O614" s="68" t="s">
        <v>14</v>
      </c>
    </row>
    <row r="615" spans="2:15" x14ac:dyDescent="0.25">
      <c r="B615" s="102" t="s">
        <v>15</v>
      </c>
      <c r="C615" s="103"/>
      <c r="D615" s="103"/>
      <c r="E615" s="103"/>
      <c r="F615" s="16">
        <f>F581+F586+F592+F597+F602+F607+F612</f>
        <v>915713</v>
      </c>
      <c r="G615" s="16">
        <f>G581+G586+G592+G597+G602+G607+G612</f>
        <v>819288</v>
      </c>
      <c r="H615" s="39">
        <f>H581+H586+H592+H597+H602+H607+H612</f>
        <v>469288</v>
      </c>
      <c r="I615" s="72" t="s">
        <v>14</v>
      </c>
      <c r="J615" s="72" t="s">
        <v>14</v>
      </c>
      <c r="K615" s="72" t="s">
        <v>14</v>
      </c>
      <c r="L615" s="72" t="s">
        <v>14</v>
      </c>
      <c r="M615" s="87" t="s">
        <v>14</v>
      </c>
      <c r="N615" s="88"/>
      <c r="O615" s="68" t="s">
        <v>14</v>
      </c>
    </row>
    <row r="616" spans="2:15" x14ac:dyDescent="0.25">
      <c r="B616" s="92" t="s">
        <v>16</v>
      </c>
      <c r="C616" s="93"/>
      <c r="D616" s="93"/>
      <c r="E616" s="93"/>
      <c r="F616" s="28">
        <f t="shared" ref="F616:G617" si="171">F582+F587+F593+F598+F603+F608+F613</f>
        <v>1885133</v>
      </c>
      <c r="G616" s="28">
        <f t="shared" si="171"/>
        <v>1504800</v>
      </c>
      <c r="H616" s="51">
        <f>H582+H587+H593+H598+H603+H608+H613</f>
        <v>956800</v>
      </c>
      <c r="I616" s="72" t="s">
        <v>14</v>
      </c>
      <c r="J616" s="72" t="s">
        <v>14</v>
      </c>
      <c r="K616" s="72" t="s">
        <v>14</v>
      </c>
      <c r="L616" s="72" t="s">
        <v>14</v>
      </c>
      <c r="M616" s="87" t="s">
        <v>14</v>
      </c>
      <c r="N616" s="88"/>
      <c r="O616" s="68" t="s">
        <v>14</v>
      </c>
    </row>
    <row r="617" spans="2:15" x14ac:dyDescent="0.25">
      <c r="B617" s="94" t="s">
        <v>445</v>
      </c>
      <c r="C617" s="95"/>
      <c r="D617" s="95"/>
      <c r="E617" s="95"/>
      <c r="F617" s="20">
        <f t="shared" si="171"/>
        <v>2800846</v>
      </c>
      <c r="G617" s="20">
        <f>G583+G588+G594+G599+G604+G609+G614</f>
        <v>2324088</v>
      </c>
      <c r="H617" s="41">
        <f>H583+H588+H594+H599+H604+H609+H614</f>
        <v>1426088</v>
      </c>
      <c r="I617" s="72" t="s">
        <v>14</v>
      </c>
      <c r="J617" s="72" t="s">
        <v>14</v>
      </c>
      <c r="K617" s="72" t="s">
        <v>14</v>
      </c>
      <c r="L617" s="72" t="s">
        <v>14</v>
      </c>
      <c r="M617" s="87" t="s">
        <v>14</v>
      </c>
      <c r="N617" s="88"/>
      <c r="O617" s="68" t="s">
        <v>14</v>
      </c>
    </row>
    <row r="618" spans="2:15" ht="18.600000000000001" customHeight="1" x14ac:dyDescent="0.25">
      <c r="B618" s="117" t="s">
        <v>574</v>
      </c>
      <c r="C618" s="113"/>
      <c r="D618" s="113"/>
      <c r="E618" s="113"/>
      <c r="F618" s="113"/>
      <c r="G618" s="113"/>
      <c r="H618" s="105"/>
      <c r="I618" s="113"/>
      <c r="J618" s="113"/>
      <c r="K618" s="113"/>
      <c r="L618" s="113"/>
      <c r="M618" s="113"/>
      <c r="N618" s="113"/>
      <c r="O618" s="115"/>
    </row>
    <row r="619" spans="2:15" ht="17.100000000000001" customHeight="1" x14ac:dyDescent="0.25">
      <c r="B619" s="112" t="s">
        <v>575</v>
      </c>
      <c r="C619" s="113"/>
      <c r="D619" s="113"/>
      <c r="E619" s="113"/>
      <c r="F619" s="113"/>
      <c r="G619" s="113"/>
      <c r="H619" s="116"/>
      <c r="I619" s="113"/>
      <c r="J619" s="113"/>
      <c r="K619" s="113"/>
      <c r="L619" s="113"/>
      <c r="M619" s="113"/>
      <c r="N619" s="113"/>
      <c r="O619" s="115"/>
    </row>
    <row r="620" spans="2:15" x14ac:dyDescent="0.25">
      <c r="B620" s="104" t="s">
        <v>446</v>
      </c>
      <c r="C620" s="105"/>
      <c r="D620" s="106" t="s">
        <v>604</v>
      </c>
      <c r="E620" s="107"/>
      <c r="F620" s="5">
        <v>260000</v>
      </c>
      <c r="G620" s="22">
        <v>234000</v>
      </c>
      <c r="H620" s="43">
        <v>234000</v>
      </c>
      <c r="I620" s="69">
        <v>55.7</v>
      </c>
      <c r="J620" s="70">
        <v>70</v>
      </c>
      <c r="K620" s="67">
        <v>8</v>
      </c>
      <c r="L620" s="67">
        <v>8</v>
      </c>
      <c r="M620" s="108">
        <v>0</v>
      </c>
      <c r="N620" s="109"/>
      <c r="O620" s="67">
        <v>0</v>
      </c>
    </row>
    <row r="621" spans="2:15" x14ac:dyDescent="0.25">
      <c r="B621" s="110" t="s">
        <v>15</v>
      </c>
      <c r="C621" s="111"/>
      <c r="D621" s="111"/>
      <c r="E621" s="111"/>
      <c r="F621" s="4">
        <f>SUM(F620)</f>
        <v>260000</v>
      </c>
      <c r="G621" s="4">
        <f t="shared" ref="G621:H621" si="172">SUM(G620)</f>
        <v>234000</v>
      </c>
      <c r="H621" s="33">
        <f t="shared" si="172"/>
        <v>234000</v>
      </c>
      <c r="I621" s="72" t="s">
        <v>14</v>
      </c>
      <c r="J621" s="71" t="s">
        <v>14</v>
      </c>
      <c r="K621" s="72" t="s">
        <v>14</v>
      </c>
      <c r="L621" s="72" t="s">
        <v>14</v>
      </c>
      <c r="M621" s="87" t="s">
        <v>14</v>
      </c>
      <c r="N621" s="88"/>
      <c r="O621" s="68" t="s">
        <v>14</v>
      </c>
    </row>
    <row r="622" spans="2:15" x14ac:dyDescent="0.25">
      <c r="B622" s="98" t="s">
        <v>16</v>
      </c>
      <c r="C622" s="99"/>
      <c r="D622" s="99"/>
      <c r="E622" s="99"/>
      <c r="F622" s="3">
        <v>0</v>
      </c>
      <c r="G622" s="3">
        <v>0</v>
      </c>
      <c r="H622" s="34">
        <v>0</v>
      </c>
      <c r="I622" s="72" t="s">
        <v>14</v>
      </c>
      <c r="J622" s="72" t="s">
        <v>14</v>
      </c>
      <c r="K622" s="72" t="s">
        <v>14</v>
      </c>
      <c r="L622" s="72" t="s">
        <v>14</v>
      </c>
      <c r="M622" s="87" t="s">
        <v>14</v>
      </c>
      <c r="N622" s="88"/>
      <c r="O622" s="68" t="s">
        <v>14</v>
      </c>
    </row>
    <row r="623" spans="2:15" x14ac:dyDescent="0.25">
      <c r="B623" s="100" t="s">
        <v>447</v>
      </c>
      <c r="C623" s="101"/>
      <c r="D623" s="101"/>
      <c r="E623" s="101"/>
      <c r="F623" s="6">
        <f>SUM(F621:F622)</f>
        <v>260000</v>
      </c>
      <c r="G623" s="6">
        <f t="shared" ref="G623:H623" si="173">SUM(G621:G622)</f>
        <v>234000</v>
      </c>
      <c r="H623" s="37">
        <f t="shared" si="173"/>
        <v>234000</v>
      </c>
      <c r="I623" s="72" t="s">
        <v>14</v>
      </c>
      <c r="J623" s="72" t="s">
        <v>14</v>
      </c>
      <c r="K623" s="72" t="s">
        <v>14</v>
      </c>
      <c r="L623" s="72" t="s">
        <v>14</v>
      </c>
      <c r="M623" s="87" t="s">
        <v>14</v>
      </c>
      <c r="N623" s="88"/>
      <c r="O623" s="68" t="s">
        <v>14</v>
      </c>
    </row>
    <row r="624" spans="2:15" ht="17.100000000000001" customHeight="1" x14ac:dyDescent="0.25">
      <c r="B624" s="112" t="s">
        <v>576</v>
      </c>
      <c r="C624" s="113"/>
      <c r="D624" s="113"/>
      <c r="E624" s="113"/>
      <c r="F624" s="113"/>
      <c r="G624" s="113"/>
      <c r="H624" s="114"/>
      <c r="I624" s="113"/>
      <c r="J624" s="113"/>
      <c r="K624" s="113"/>
      <c r="L624" s="113"/>
      <c r="M624" s="113"/>
      <c r="N624" s="113"/>
      <c r="O624" s="115"/>
    </row>
    <row r="625" spans="2:15" x14ac:dyDescent="0.25">
      <c r="B625" s="104" t="s">
        <v>448</v>
      </c>
      <c r="C625" s="105"/>
      <c r="D625" s="106" t="s">
        <v>449</v>
      </c>
      <c r="E625" s="107"/>
      <c r="F625" s="5">
        <v>640000</v>
      </c>
      <c r="G625" s="22">
        <v>350000</v>
      </c>
      <c r="H625" s="43">
        <v>350000</v>
      </c>
      <c r="I625" s="69">
        <v>77.900000000000006</v>
      </c>
      <c r="J625" s="70">
        <v>100</v>
      </c>
      <c r="K625" s="67">
        <v>8</v>
      </c>
      <c r="L625" s="67">
        <v>8</v>
      </c>
      <c r="M625" s="108">
        <v>0</v>
      </c>
      <c r="N625" s="109"/>
      <c r="O625" s="67">
        <v>0</v>
      </c>
    </row>
    <row r="626" spans="2:15" x14ac:dyDescent="0.25">
      <c r="B626" s="110" t="s">
        <v>15</v>
      </c>
      <c r="C626" s="111"/>
      <c r="D626" s="111"/>
      <c r="E626" s="111"/>
      <c r="F626" s="4">
        <f>SUM(F625)</f>
        <v>640000</v>
      </c>
      <c r="G626" s="4">
        <f t="shared" ref="G626:H626" si="174">SUM(G625)</f>
        <v>350000</v>
      </c>
      <c r="H626" s="33">
        <f t="shared" si="174"/>
        <v>350000</v>
      </c>
      <c r="I626" s="72" t="s">
        <v>14</v>
      </c>
      <c r="J626" s="71" t="s">
        <v>14</v>
      </c>
      <c r="K626" s="72" t="s">
        <v>14</v>
      </c>
      <c r="L626" s="72" t="s">
        <v>14</v>
      </c>
      <c r="M626" s="87" t="s">
        <v>14</v>
      </c>
      <c r="N626" s="88"/>
      <c r="O626" s="68" t="s">
        <v>14</v>
      </c>
    </row>
    <row r="627" spans="2:15" x14ac:dyDescent="0.25">
      <c r="B627" s="98" t="s">
        <v>16</v>
      </c>
      <c r="C627" s="99"/>
      <c r="D627" s="99"/>
      <c r="E627" s="99"/>
      <c r="F627" s="3">
        <v>0</v>
      </c>
      <c r="G627" s="3">
        <v>0</v>
      </c>
      <c r="H627" s="34">
        <v>0</v>
      </c>
      <c r="I627" s="72" t="s">
        <v>14</v>
      </c>
      <c r="J627" s="72" t="s">
        <v>14</v>
      </c>
      <c r="K627" s="72" t="s">
        <v>14</v>
      </c>
      <c r="L627" s="72" t="s">
        <v>14</v>
      </c>
      <c r="M627" s="87" t="s">
        <v>14</v>
      </c>
      <c r="N627" s="88"/>
      <c r="O627" s="68" t="s">
        <v>14</v>
      </c>
    </row>
    <row r="628" spans="2:15" x14ac:dyDescent="0.25">
      <c r="B628" s="100" t="s">
        <v>450</v>
      </c>
      <c r="C628" s="101"/>
      <c r="D628" s="101"/>
      <c r="E628" s="101"/>
      <c r="F628" s="6">
        <f>SUM(F626:F627)</f>
        <v>640000</v>
      </c>
      <c r="G628" s="6">
        <f t="shared" ref="G628:H628" si="175">SUM(G626:G627)</f>
        <v>350000</v>
      </c>
      <c r="H628" s="37">
        <f t="shared" si="175"/>
        <v>350000</v>
      </c>
      <c r="I628" s="72" t="s">
        <v>14</v>
      </c>
      <c r="J628" s="72" t="s">
        <v>14</v>
      </c>
      <c r="K628" s="72" t="s">
        <v>14</v>
      </c>
      <c r="L628" s="72" t="s">
        <v>14</v>
      </c>
      <c r="M628" s="87" t="s">
        <v>14</v>
      </c>
      <c r="N628" s="88"/>
      <c r="O628" s="68" t="s">
        <v>14</v>
      </c>
    </row>
    <row r="629" spans="2:15" ht="17.100000000000001" customHeight="1" x14ac:dyDescent="0.25">
      <c r="B629" s="112" t="s">
        <v>577</v>
      </c>
      <c r="C629" s="113"/>
      <c r="D629" s="113"/>
      <c r="E629" s="113"/>
      <c r="F629" s="113"/>
      <c r="G629" s="113"/>
      <c r="H629" s="114"/>
      <c r="I629" s="113"/>
      <c r="J629" s="113"/>
      <c r="K629" s="113"/>
      <c r="L629" s="113"/>
      <c r="M629" s="113"/>
      <c r="N629" s="113"/>
      <c r="O629" s="115"/>
    </row>
    <row r="630" spans="2:15" x14ac:dyDescent="0.25">
      <c r="B630" s="104" t="s">
        <v>451</v>
      </c>
      <c r="C630" s="105"/>
      <c r="D630" s="106" t="s">
        <v>605</v>
      </c>
      <c r="E630" s="107"/>
      <c r="F630" s="2">
        <v>177000</v>
      </c>
      <c r="G630" s="23">
        <v>141600</v>
      </c>
      <c r="H630" s="44">
        <v>0</v>
      </c>
      <c r="I630" s="69">
        <v>60</v>
      </c>
      <c r="J630" s="70">
        <v>0</v>
      </c>
      <c r="K630" s="67">
        <v>8</v>
      </c>
      <c r="L630" s="67">
        <v>8</v>
      </c>
      <c r="M630" s="108">
        <v>0</v>
      </c>
      <c r="N630" s="109"/>
      <c r="O630" s="67">
        <v>0</v>
      </c>
    </row>
    <row r="631" spans="2:15" x14ac:dyDescent="0.25">
      <c r="B631" s="110" t="s">
        <v>15</v>
      </c>
      <c r="C631" s="111"/>
      <c r="D631" s="111"/>
      <c r="E631" s="111"/>
      <c r="F631" s="4">
        <v>0</v>
      </c>
      <c r="G631" s="4">
        <v>0</v>
      </c>
      <c r="H631" s="33">
        <v>0</v>
      </c>
      <c r="I631" s="72" t="s">
        <v>14</v>
      </c>
      <c r="J631" s="71" t="s">
        <v>14</v>
      </c>
      <c r="K631" s="72" t="s">
        <v>14</v>
      </c>
      <c r="L631" s="72" t="s">
        <v>14</v>
      </c>
      <c r="M631" s="87" t="s">
        <v>14</v>
      </c>
      <c r="N631" s="88"/>
      <c r="O631" s="68" t="s">
        <v>14</v>
      </c>
    </row>
    <row r="632" spans="2:15" x14ac:dyDescent="0.25">
      <c r="B632" s="98" t="s">
        <v>16</v>
      </c>
      <c r="C632" s="99"/>
      <c r="D632" s="99"/>
      <c r="E632" s="99"/>
      <c r="F632" s="3">
        <f>F630</f>
        <v>177000</v>
      </c>
      <c r="G632" s="3">
        <f t="shared" ref="G632:H632" si="176">G630</f>
        <v>141600</v>
      </c>
      <c r="H632" s="34">
        <f t="shared" si="176"/>
        <v>0</v>
      </c>
      <c r="I632" s="72" t="s">
        <v>14</v>
      </c>
      <c r="J632" s="72" t="s">
        <v>14</v>
      </c>
      <c r="K632" s="72" t="s">
        <v>14</v>
      </c>
      <c r="L632" s="72" t="s">
        <v>14</v>
      </c>
      <c r="M632" s="87" t="s">
        <v>14</v>
      </c>
      <c r="N632" s="88"/>
      <c r="O632" s="68" t="s">
        <v>14</v>
      </c>
    </row>
    <row r="633" spans="2:15" x14ac:dyDescent="0.25">
      <c r="B633" s="100" t="s">
        <v>452</v>
      </c>
      <c r="C633" s="101"/>
      <c r="D633" s="101"/>
      <c r="E633" s="101"/>
      <c r="F633" s="6">
        <f>SUM(F631:F632)</f>
        <v>177000</v>
      </c>
      <c r="G633" s="6">
        <f t="shared" ref="G633:H633" si="177">SUM(G631:G632)</f>
        <v>141600</v>
      </c>
      <c r="H633" s="37">
        <f t="shared" si="177"/>
        <v>0</v>
      </c>
      <c r="I633" s="72" t="s">
        <v>14</v>
      </c>
      <c r="J633" s="72" t="s">
        <v>14</v>
      </c>
      <c r="K633" s="72" t="s">
        <v>14</v>
      </c>
      <c r="L633" s="72" t="s">
        <v>14</v>
      </c>
      <c r="M633" s="87" t="s">
        <v>14</v>
      </c>
      <c r="N633" s="88"/>
      <c r="O633" s="68" t="s">
        <v>14</v>
      </c>
    </row>
    <row r="634" spans="2:15" ht="17.100000000000001" customHeight="1" x14ac:dyDescent="0.25">
      <c r="B634" s="112" t="s">
        <v>578</v>
      </c>
      <c r="C634" s="113"/>
      <c r="D634" s="113"/>
      <c r="E634" s="113"/>
      <c r="F634" s="113"/>
      <c r="G634" s="113"/>
      <c r="H634" s="114"/>
      <c r="I634" s="113"/>
      <c r="J634" s="113"/>
      <c r="K634" s="113"/>
      <c r="L634" s="113"/>
      <c r="M634" s="113"/>
      <c r="N634" s="113"/>
      <c r="O634" s="115"/>
    </row>
    <row r="635" spans="2:15" x14ac:dyDescent="0.25">
      <c r="B635" s="104" t="s">
        <v>453</v>
      </c>
      <c r="C635" s="105"/>
      <c r="D635" s="106" t="s">
        <v>454</v>
      </c>
      <c r="E635" s="107"/>
      <c r="F635" s="2">
        <v>402000</v>
      </c>
      <c r="G635" s="23">
        <v>348000</v>
      </c>
      <c r="H635" s="44">
        <v>348000</v>
      </c>
      <c r="I635" s="69">
        <v>56.7</v>
      </c>
      <c r="J635" s="70">
        <v>70</v>
      </c>
      <c r="K635" s="67">
        <v>8</v>
      </c>
      <c r="L635" s="67">
        <v>8</v>
      </c>
      <c r="M635" s="108">
        <v>0</v>
      </c>
      <c r="N635" s="109"/>
      <c r="O635" s="67">
        <v>0</v>
      </c>
    </row>
    <row r="636" spans="2:15" x14ac:dyDescent="0.25">
      <c r="B636" s="104" t="s">
        <v>455</v>
      </c>
      <c r="C636" s="105"/>
      <c r="D636" s="106" t="s">
        <v>456</v>
      </c>
      <c r="E636" s="107"/>
      <c r="F636" s="5">
        <v>90000</v>
      </c>
      <c r="G636" s="22">
        <v>80000</v>
      </c>
      <c r="H636" s="43">
        <v>80000</v>
      </c>
      <c r="I636" s="69">
        <v>60.6</v>
      </c>
      <c r="J636" s="70">
        <v>70</v>
      </c>
      <c r="K636" s="67">
        <v>8</v>
      </c>
      <c r="L636" s="67">
        <v>8</v>
      </c>
      <c r="M636" s="108">
        <v>0</v>
      </c>
      <c r="N636" s="109"/>
      <c r="O636" s="67">
        <v>0</v>
      </c>
    </row>
    <row r="637" spans="2:15" x14ac:dyDescent="0.25">
      <c r="B637" s="110" t="s">
        <v>15</v>
      </c>
      <c r="C637" s="111"/>
      <c r="D637" s="111"/>
      <c r="E637" s="111"/>
      <c r="F637" s="4">
        <f>SUM(F636)</f>
        <v>90000</v>
      </c>
      <c r="G637" s="4">
        <f t="shared" ref="G637:H637" si="178">SUM(G636)</f>
        <v>80000</v>
      </c>
      <c r="H637" s="33">
        <f t="shared" si="178"/>
        <v>80000</v>
      </c>
      <c r="I637" s="72" t="s">
        <v>14</v>
      </c>
      <c r="J637" s="71" t="s">
        <v>14</v>
      </c>
      <c r="K637" s="72" t="s">
        <v>14</v>
      </c>
      <c r="L637" s="72" t="s">
        <v>14</v>
      </c>
      <c r="M637" s="87" t="s">
        <v>14</v>
      </c>
      <c r="N637" s="88"/>
      <c r="O637" s="68" t="s">
        <v>14</v>
      </c>
    </row>
    <row r="638" spans="2:15" x14ac:dyDescent="0.25">
      <c r="B638" s="98" t="s">
        <v>16</v>
      </c>
      <c r="C638" s="99"/>
      <c r="D638" s="99"/>
      <c r="E638" s="99"/>
      <c r="F638" s="3">
        <f>F635</f>
        <v>402000</v>
      </c>
      <c r="G638" s="3">
        <f t="shared" ref="G638:H638" si="179">G635</f>
        <v>348000</v>
      </c>
      <c r="H638" s="34">
        <f t="shared" si="179"/>
        <v>348000</v>
      </c>
      <c r="I638" s="72" t="s">
        <v>14</v>
      </c>
      <c r="J638" s="72" t="s">
        <v>14</v>
      </c>
      <c r="K638" s="72" t="s">
        <v>14</v>
      </c>
      <c r="L638" s="72" t="s">
        <v>14</v>
      </c>
      <c r="M638" s="87" t="s">
        <v>14</v>
      </c>
      <c r="N638" s="88"/>
      <c r="O638" s="68" t="s">
        <v>14</v>
      </c>
    </row>
    <row r="639" spans="2:15" x14ac:dyDescent="0.25">
      <c r="B639" s="100" t="s">
        <v>457</v>
      </c>
      <c r="C639" s="101"/>
      <c r="D639" s="101"/>
      <c r="E639" s="101"/>
      <c r="F639" s="6">
        <f>SUM(F637:F638)</f>
        <v>492000</v>
      </c>
      <c r="G639" s="6">
        <f t="shared" ref="G639:H639" si="180">SUM(G637:G638)</f>
        <v>428000</v>
      </c>
      <c r="H639" s="37">
        <f t="shared" si="180"/>
        <v>428000</v>
      </c>
      <c r="I639" s="72" t="s">
        <v>14</v>
      </c>
      <c r="J639" s="72" t="s">
        <v>14</v>
      </c>
      <c r="K639" s="72" t="s">
        <v>14</v>
      </c>
      <c r="L639" s="72" t="s">
        <v>14</v>
      </c>
      <c r="M639" s="87" t="s">
        <v>14</v>
      </c>
      <c r="N639" s="88"/>
      <c r="O639" s="68" t="s">
        <v>14</v>
      </c>
    </row>
    <row r="640" spans="2:15" ht="17.100000000000001" customHeight="1" x14ac:dyDescent="0.25">
      <c r="B640" s="112" t="s">
        <v>579</v>
      </c>
      <c r="C640" s="113"/>
      <c r="D640" s="113"/>
      <c r="E640" s="113"/>
      <c r="F640" s="113"/>
      <c r="G640" s="113"/>
      <c r="H640" s="114"/>
      <c r="I640" s="113"/>
      <c r="J640" s="113"/>
      <c r="K640" s="113"/>
      <c r="L640" s="113"/>
      <c r="M640" s="113"/>
      <c r="N640" s="113"/>
      <c r="O640" s="115"/>
    </row>
    <row r="641" spans="2:15" x14ac:dyDescent="0.25">
      <c r="B641" s="104" t="s">
        <v>458</v>
      </c>
      <c r="C641" s="105"/>
      <c r="D641" s="106" t="s">
        <v>459</v>
      </c>
      <c r="E641" s="107"/>
      <c r="F641" s="2">
        <v>634000</v>
      </c>
      <c r="G641" s="23">
        <v>560000</v>
      </c>
      <c r="H641" s="57">
        <v>280000</v>
      </c>
      <c r="I641" s="69">
        <v>62.4</v>
      </c>
      <c r="J641" s="70">
        <v>90</v>
      </c>
      <c r="K641" s="67">
        <v>8</v>
      </c>
      <c r="L641" s="67">
        <v>8</v>
      </c>
      <c r="M641" s="108">
        <v>0</v>
      </c>
      <c r="N641" s="109"/>
      <c r="O641" s="67">
        <v>0</v>
      </c>
    </row>
    <row r="642" spans="2:15" x14ac:dyDescent="0.25">
      <c r="B642" s="104" t="s">
        <v>460</v>
      </c>
      <c r="C642" s="105"/>
      <c r="D642" s="106" t="s">
        <v>461</v>
      </c>
      <c r="E642" s="107"/>
      <c r="F642" s="2">
        <v>46000</v>
      </c>
      <c r="G642" s="23">
        <v>28000</v>
      </c>
      <c r="H642" s="44">
        <v>28000</v>
      </c>
      <c r="I642" s="69">
        <v>70.400000000000006</v>
      </c>
      <c r="J642" s="70">
        <v>80</v>
      </c>
      <c r="K642" s="67">
        <v>8</v>
      </c>
      <c r="L642" s="67">
        <v>8</v>
      </c>
      <c r="M642" s="108">
        <v>0</v>
      </c>
      <c r="N642" s="109"/>
      <c r="O642" s="67">
        <v>0</v>
      </c>
    </row>
    <row r="643" spans="2:15" x14ac:dyDescent="0.25">
      <c r="B643" s="104" t="s">
        <v>462</v>
      </c>
      <c r="C643" s="105"/>
      <c r="D643" s="106" t="s">
        <v>463</v>
      </c>
      <c r="E643" s="107"/>
      <c r="F643" s="2">
        <v>60000</v>
      </c>
      <c r="G643" s="23">
        <v>48000</v>
      </c>
      <c r="H643" s="44">
        <v>0</v>
      </c>
      <c r="I643" s="69">
        <v>63.3</v>
      </c>
      <c r="J643" s="70">
        <v>0</v>
      </c>
      <c r="K643" s="67">
        <v>8</v>
      </c>
      <c r="L643" s="67">
        <v>8</v>
      </c>
      <c r="M643" s="108">
        <v>0</v>
      </c>
      <c r="N643" s="109"/>
      <c r="O643" s="67">
        <v>0</v>
      </c>
    </row>
    <row r="644" spans="2:15" x14ac:dyDescent="0.25">
      <c r="B644" s="110" t="s">
        <v>15</v>
      </c>
      <c r="C644" s="111"/>
      <c r="D644" s="111"/>
      <c r="E644" s="111"/>
      <c r="F644" s="4">
        <v>0</v>
      </c>
      <c r="G644" s="4">
        <v>0</v>
      </c>
      <c r="H644" s="33">
        <v>0</v>
      </c>
      <c r="I644" s="72" t="s">
        <v>14</v>
      </c>
      <c r="J644" s="71" t="s">
        <v>14</v>
      </c>
      <c r="K644" s="72" t="s">
        <v>14</v>
      </c>
      <c r="L644" s="72" t="s">
        <v>14</v>
      </c>
      <c r="M644" s="87" t="s">
        <v>14</v>
      </c>
      <c r="N644" s="88"/>
      <c r="O644" s="68" t="s">
        <v>14</v>
      </c>
    </row>
    <row r="645" spans="2:15" x14ac:dyDescent="0.25">
      <c r="B645" s="98" t="s">
        <v>16</v>
      </c>
      <c r="C645" s="99"/>
      <c r="D645" s="99"/>
      <c r="E645" s="99"/>
      <c r="F645" s="3">
        <f>F641+F642+F643</f>
        <v>740000</v>
      </c>
      <c r="G645" s="3">
        <f t="shared" ref="G645:H645" si="181">G641+G642+G643</f>
        <v>636000</v>
      </c>
      <c r="H645" s="34">
        <f t="shared" si="181"/>
        <v>308000</v>
      </c>
      <c r="I645" s="72" t="s">
        <v>14</v>
      </c>
      <c r="J645" s="72" t="s">
        <v>14</v>
      </c>
      <c r="K645" s="72" t="s">
        <v>14</v>
      </c>
      <c r="L645" s="72" t="s">
        <v>14</v>
      </c>
      <c r="M645" s="87" t="s">
        <v>14</v>
      </c>
      <c r="N645" s="88"/>
      <c r="O645" s="68" t="s">
        <v>14</v>
      </c>
    </row>
    <row r="646" spans="2:15" x14ac:dyDescent="0.25">
      <c r="B646" s="100" t="s">
        <v>464</v>
      </c>
      <c r="C646" s="101"/>
      <c r="D646" s="101"/>
      <c r="E646" s="101"/>
      <c r="F646" s="6">
        <f>SUM(F644:F645)</f>
        <v>740000</v>
      </c>
      <c r="G646" s="6">
        <f t="shared" ref="G646:H646" si="182">SUM(G644:G645)</f>
        <v>636000</v>
      </c>
      <c r="H646" s="37">
        <f t="shared" si="182"/>
        <v>308000</v>
      </c>
      <c r="I646" s="72" t="s">
        <v>14</v>
      </c>
      <c r="J646" s="72" t="s">
        <v>14</v>
      </c>
      <c r="K646" s="72" t="s">
        <v>14</v>
      </c>
      <c r="L646" s="72" t="s">
        <v>14</v>
      </c>
      <c r="M646" s="87" t="s">
        <v>14</v>
      </c>
      <c r="N646" s="88"/>
      <c r="O646" s="68" t="s">
        <v>14</v>
      </c>
    </row>
    <row r="647" spans="2:15" x14ac:dyDescent="0.25">
      <c r="B647" s="102" t="s">
        <v>15</v>
      </c>
      <c r="C647" s="103"/>
      <c r="D647" s="103"/>
      <c r="E647" s="103"/>
      <c r="F647" s="10">
        <f>F621+F626+F631+F637+F644</f>
        <v>990000</v>
      </c>
      <c r="G647" s="10">
        <f>G621+G626+G631+G637+G644</f>
        <v>664000</v>
      </c>
      <c r="H647" s="52">
        <f>H621+H626+H631+H637+H644</f>
        <v>664000</v>
      </c>
      <c r="I647" s="72" t="s">
        <v>14</v>
      </c>
      <c r="J647" s="72" t="s">
        <v>14</v>
      </c>
      <c r="K647" s="72" t="s">
        <v>14</v>
      </c>
      <c r="L647" s="72" t="s">
        <v>14</v>
      </c>
      <c r="M647" s="87" t="s">
        <v>14</v>
      </c>
      <c r="N647" s="88"/>
      <c r="O647" s="68" t="s">
        <v>14</v>
      </c>
    </row>
    <row r="648" spans="2:15" x14ac:dyDescent="0.25">
      <c r="B648" s="92" t="s">
        <v>16</v>
      </c>
      <c r="C648" s="93"/>
      <c r="D648" s="93"/>
      <c r="E648" s="93"/>
      <c r="F648" s="29">
        <f t="shared" ref="F648:F649" si="183">F622+F627+F632+F638+F645</f>
        <v>1319000</v>
      </c>
      <c r="G648" s="29">
        <f>G622+G627+G632+G638+G645</f>
        <v>1125600</v>
      </c>
      <c r="H648" s="53">
        <f>H622+H627+H632+H638+H645</f>
        <v>656000</v>
      </c>
      <c r="I648" s="72" t="s">
        <v>14</v>
      </c>
      <c r="J648" s="72" t="s">
        <v>14</v>
      </c>
      <c r="K648" s="72" t="s">
        <v>14</v>
      </c>
      <c r="L648" s="72" t="s">
        <v>14</v>
      </c>
      <c r="M648" s="87" t="s">
        <v>14</v>
      </c>
      <c r="N648" s="88"/>
      <c r="O648" s="68" t="s">
        <v>14</v>
      </c>
    </row>
    <row r="649" spans="2:15" x14ac:dyDescent="0.25">
      <c r="B649" s="94" t="s">
        <v>592</v>
      </c>
      <c r="C649" s="95"/>
      <c r="D649" s="95"/>
      <c r="E649" s="95"/>
      <c r="F649" s="11">
        <f t="shared" si="183"/>
        <v>2309000</v>
      </c>
      <c r="G649" s="11">
        <f>G623+G628+G633+G639+G646</f>
        <v>1789600</v>
      </c>
      <c r="H649" s="54">
        <f>H623+H628+H633+H639+H646</f>
        <v>1320000</v>
      </c>
      <c r="I649" s="72" t="s">
        <v>14</v>
      </c>
      <c r="J649" s="72" t="s">
        <v>14</v>
      </c>
      <c r="K649" s="72" t="s">
        <v>14</v>
      </c>
      <c r="L649" s="72" t="s">
        <v>14</v>
      </c>
      <c r="M649" s="87" t="s">
        <v>14</v>
      </c>
      <c r="N649" s="88"/>
      <c r="O649" s="68" t="s">
        <v>14</v>
      </c>
    </row>
    <row r="650" spans="2:15" x14ac:dyDescent="0.25">
      <c r="B650" s="96" t="s">
        <v>465</v>
      </c>
      <c r="C650" s="97"/>
      <c r="D650" s="97"/>
      <c r="E650" s="97"/>
      <c r="F650" s="8">
        <f>F42+F80+F103+F113+F178+F258+F325+F356+F390+F460+F575+F615+F647</f>
        <v>31525797</v>
      </c>
      <c r="G650" s="8">
        <f>G42+G80+G103+G113+G178+G258+G325+G356+G390+G460+G575+G615+G647</f>
        <v>19841572</v>
      </c>
      <c r="H650" s="55">
        <f>H42+H80+H103+H113+H178+H258+H325+H356+H390+H460+H575+H615+H647</f>
        <v>17142572</v>
      </c>
      <c r="I650" s="72" t="s">
        <v>14</v>
      </c>
      <c r="J650" s="72" t="s">
        <v>14</v>
      </c>
      <c r="K650" s="72" t="s">
        <v>14</v>
      </c>
      <c r="L650" s="72" t="s">
        <v>14</v>
      </c>
      <c r="M650" s="87" t="s">
        <v>14</v>
      </c>
      <c r="N650" s="88"/>
      <c r="O650" s="68" t="s">
        <v>14</v>
      </c>
    </row>
    <row r="651" spans="2:15" x14ac:dyDescent="0.25">
      <c r="B651" s="85" t="s">
        <v>466</v>
      </c>
      <c r="C651" s="86"/>
      <c r="D651" s="86"/>
      <c r="E651" s="86"/>
      <c r="F651" s="30">
        <f t="shared" ref="F651:H652" si="184">F43+F81+F104+F114+F179+F259+F326+F357+F391+F461+F576+F616+F648</f>
        <v>63786875</v>
      </c>
      <c r="G651" s="30">
        <f t="shared" si="184"/>
        <v>50231551</v>
      </c>
      <c r="H651" s="81">
        <f>H43+H81+H104+H114+H179+H259+H326+H357+H391+H461+H576+H616+H648</f>
        <v>37383999</v>
      </c>
      <c r="I651" s="72" t="s">
        <v>14</v>
      </c>
      <c r="J651" s="72" t="s">
        <v>14</v>
      </c>
      <c r="K651" s="72" t="s">
        <v>14</v>
      </c>
      <c r="L651" s="72" t="s">
        <v>14</v>
      </c>
      <c r="M651" s="87" t="s">
        <v>14</v>
      </c>
      <c r="N651" s="88"/>
      <c r="O651" s="68" t="s">
        <v>14</v>
      </c>
    </row>
    <row r="652" spans="2:15" x14ac:dyDescent="0.25">
      <c r="B652" s="89" t="s">
        <v>467</v>
      </c>
      <c r="C652" s="90"/>
      <c r="D652" s="90"/>
      <c r="E652" s="90"/>
      <c r="F652" s="9">
        <f t="shared" si="184"/>
        <v>95312672</v>
      </c>
      <c r="G652" s="9">
        <f t="shared" si="184"/>
        <v>70073123</v>
      </c>
      <c r="H652" s="82">
        <f t="shared" si="184"/>
        <v>54526571</v>
      </c>
      <c r="I652" s="72" t="s">
        <v>14</v>
      </c>
      <c r="J652" s="72" t="s">
        <v>14</v>
      </c>
      <c r="K652" s="72" t="s">
        <v>14</v>
      </c>
      <c r="L652" s="72" t="s">
        <v>14</v>
      </c>
      <c r="M652" s="87" t="s">
        <v>14</v>
      </c>
      <c r="N652" s="88"/>
      <c r="O652" s="68" t="s">
        <v>14</v>
      </c>
    </row>
    <row r="653" spans="2:15" ht="17.100000000000001" customHeight="1" x14ac:dyDescent="0.25"/>
    <row r="654" spans="2:15" ht="17.100000000000001" customHeight="1" x14ac:dyDescent="0.25">
      <c r="B654" s="91"/>
      <c r="C654" s="84"/>
      <c r="D654" s="84"/>
      <c r="E654" s="84"/>
      <c r="F654" s="84"/>
      <c r="G654" s="84"/>
      <c r="H654" s="84"/>
      <c r="I654" s="84"/>
      <c r="J654" s="84"/>
      <c r="K654" s="84"/>
      <c r="L654" s="84"/>
      <c r="M654" s="84"/>
      <c r="N654" s="84"/>
      <c r="O654" s="84"/>
    </row>
    <row r="655" spans="2:15" ht="17.100000000000001" customHeight="1" x14ac:dyDescent="0.25">
      <c r="B655" s="83" t="s">
        <v>14</v>
      </c>
      <c r="C655" s="84"/>
      <c r="D655" s="84"/>
      <c r="E655" s="84"/>
      <c r="F655" s="84"/>
      <c r="G655" s="84"/>
      <c r="H655" s="84"/>
      <c r="I655" s="84"/>
      <c r="J655" s="84"/>
      <c r="K655" s="84"/>
      <c r="L655" s="84"/>
      <c r="M655" s="84"/>
      <c r="N655" s="84"/>
      <c r="O655" s="84"/>
    </row>
    <row r="656" spans="2:15" ht="0" hidden="1" customHeight="1" x14ac:dyDescent="0.25"/>
    <row r="657" ht="3" customHeight="1" x14ac:dyDescent="0.25"/>
  </sheetData>
  <mergeCells count="1367">
    <mergeCell ref="B8:E8"/>
    <mergeCell ref="M8:N8"/>
    <mergeCell ref="B9:E9"/>
    <mergeCell ref="M9:N9"/>
    <mergeCell ref="B10:E10"/>
    <mergeCell ref="M10:N10"/>
    <mergeCell ref="B5:O5"/>
    <mergeCell ref="B6:O6"/>
    <mergeCell ref="B7:C7"/>
    <mergeCell ref="D7:E7"/>
    <mergeCell ref="M7:N7"/>
    <mergeCell ref="B3:O3"/>
    <mergeCell ref="B4:C4"/>
    <mergeCell ref="D4:E4"/>
    <mergeCell ref="M4:N4"/>
    <mergeCell ref="B19:E19"/>
    <mergeCell ref="M19:N19"/>
    <mergeCell ref="B20:E20"/>
    <mergeCell ref="M20:N20"/>
    <mergeCell ref="B21:O21"/>
    <mergeCell ref="B17:C17"/>
    <mergeCell ref="D17:E17"/>
    <mergeCell ref="M17:N17"/>
    <mergeCell ref="B18:E18"/>
    <mergeCell ref="M18:N18"/>
    <mergeCell ref="B14:E14"/>
    <mergeCell ref="M14:N14"/>
    <mergeCell ref="B15:E15"/>
    <mergeCell ref="M15:N15"/>
    <mergeCell ref="B16:O16"/>
    <mergeCell ref="B11:O11"/>
    <mergeCell ref="B12:C12"/>
    <mergeCell ref="D12:E12"/>
    <mergeCell ref="M12:N12"/>
    <mergeCell ref="B13:E13"/>
    <mergeCell ref="M13:N13"/>
    <mergeCell ref="B29:E29"/>
    <mergeCell ref="M29:N29"/>
    <mergeCell ref="B30:E30"/>
    <mergeCell ref="M30:N30"/>
    <mergeCell ref="B31:O31"/>
    <mergeCell ref="B27:C27"/>
    <mergeCell ref="D27:E27"/>
    <mergeCell ref="M27:N27"/>
    <mergeCell ref="B28:E28"/>
    <mergeCell ref="M28:N28"/>
    <mergeCell ref="B24:E24"/>
    <mergeCell ref="M24:N24"/>
    <mergeCell ref="B25:E25"/>
    <mergeCell ref="M25:N25"/>
    <mergeCell ref="B26:O26"/>
    <mergeCell ref="B22:C22"/>
    <mergeCell ref="D22:E22"/>
    <mergeCell ref="M22:N22"/>
    <mergeCell ref="B23:E23"/>
    <mergeCell ref="M23:N23"/>
    <mergeCell ref="B37:O37"/>
    <mergeCell ref="B38:C38"/>
    <mergeCell ref="D38:E38"/>
    <mergeCell ref="M38:N38"/>
    <mergeCell ref="B39:E39"/>
    <mergeCell ref="M39:N39"/>
    <mergeCell ref="B34:E34"/>
    <mergeCell ref="M34:N34"/>
    <mergeCell ref="B35:E35"/>
    <mergeCell ref="M35:N35"/>
    <mergeCell ref="B36:E36"/>
    <mergeCell ref="M36:N36"/>
    <mergeCell ref="B32:C32"/>
    <mergeCell ref="D32:E32"/>
    <mergeCell ref="M32:N32"/>
    <mergeCell ref="B33:C33"/>
    <mergeCell ref="D33:E33"/>
    <mergeCell ref="M33:N33"/>
    <mergeCell ref="B46:O46"/>
    <mergeCell ref="B47:C47"/>
    <mergeCell ref="D47:E47"/>
    <mergeCell ref="M47:N47"/>
    <mergeCell ref="B48:E48"/>
    <mergeCell ref="M48:N48"/>
    <mergeCell ref="B43:E43"/>
    <mergeCell ref="M43:N43"/>
    <mergeCell ref="B44:E44"/>
    <mergeCell ref="M44:N44"/>
    <mergeCell ref="B45:O45"/>
    <mergeCell ref="B40:E40"/>
    <mergeCell ref="M40:N40"/>
    <mergeCell ref="B41:E41"/>
    <mergeCell ref="M41:N41"/>
    <mergeCell ref="B42:E42"/>
    <mergeCell ref="M42:N42"/>
    <mergeCell ref="B54:E54"/>
    <mergeCell ref="M54:N54"/>
    <mergeCell ref="B55:E55"/>
    <mergeCell ref="M55:N55"/>
    <mergeCell ref="B56:E56"/>
    <mergeCell ref="M56:N56"/>
    <mergeCell ref="B52:C52"/>
    <mergeCell ref="D52:E52"/>
    <mergeCell ref="M52:N52"/>
    <mergeCell ref="B53:C53"/>
    <mergeCell ref="D53:E53"/>
    <mergeCell ref="M53:N53"/>
    <mergeCell ref="B49:E49"/>
    <mergeCell ref="M49:N49"/>
    <mergeCell ref="B50:E50"/>
    <mergeCell ref="M50:N50"/>
    <mergeCell ref="B51:O51"/>
    <mergeCell ref="B65:C65"/>
    <mergeCell ref="D65:E65"/>
    <mergeCell ref="M65:N65"/>
    <mergeCell ref="B66:E66"/>
    <mergeCell ref="M66:N66"/>
    <mergeCell ref="B62:E62"/>
    <mergeCell ref="M62:N62"/>
    <mergeCell ref="B63:E63"/>
    <mergeCell ref="M63:N63"/>
    <mergeCell ref="B64:O64"/>
    <mergeCell ref="B60:C60"/>
    <mergeCell ref="D60:E60"/>
    <mergeCell ref="M60:N60"/>
    <mergeCell ref="B61:E61"/>
    <mergeCell ref="M61:N61"/>
    <mergeCell ref="B57:O57"/>
    <mergeCell ref="B58:C58"/>
    <mergeCell ref="D58:E58"/>
    <mergeCell ref="M58:N58"/>
    <mergeCell ref="B59:C59"/>
    <mergeCell ref="D59:E59"/>
    <mergeCell ref="M59:N59"/>
    <mergeCell ref="B72:E72"/>
    <mergeCell ref="M72:N72"/>
    <mergeCell ref="B73:E73"/>
    <mergeCell ref="M73:N73"/>
    <mergeCell ref="B74:E74"/>
    <mergeCell ref="M74:N74"/>
    <mergeCell ref="B70:C70"/>
    <mergeCell ref="D70:E70"/>
    <mergeCell ref="M70:N70"/>
    <mergeCell ref="B71:C71"/>
    <mergeCell ref="D71:E71"/>
    <mergeCell ref="M71:N71"/>
    <mergeCell ref="B67:E67"/>
    <mergeCell ref="M67:N67"/>
    <mergeCell ref="B68:E68"/>
    <mergeCell ref="M68:N68"/>
    <mergeCell ref="B69:O69"/>
    <mergeCell ref="B84:O84"/>
    <mergeCell ref="B85:C85"/>
    <mergeCell ref="D85:E85"/>
    <mergeCell ref="M85:N85"/>
    <mergeCell ref="B81:E81"/>
    <mergeCell ref="M81:N81"/>
    <mergeCell ref="B82:E82"/>
    <mergeCell ref="M82:N82"/>
    <mergeCell ref="B83:O83"/>
    <mergeCell ref="B78:E78"/>
    <mergeCell ref="M78:N78"/>
    <mergeCell ref="B79:E79"/>
    <mergeCell ref="M79:N79"/>
    <mergeCell ref="B80:E80"/>
    <mergeCell ref="M80:N80"/>
    <mergeCell ref="B75:O75"/>
    <mergeCell ref="B76:C76"/>
    <mergeCell ref="D76:E76"/>
    <mergeCell ref="M76:N76"/>
    <mergeCell ref="B77:E77"/>
    <mergeCell ref="M77:N77"/>
    <mergeCell ref="B93:C93"/>
    <mergeCell ref="D93:E93"/>
    <mergeCell ref="M93:N93"/>
    <mergeCell ref="B94:E94"/>
    <mergeCell ref="M94:N94"/>
    <mergeCell ref="B91:C91"/>
    <mergeCell ref="D91:E91"/>
    <mergeCell ref="M91:N91"/>
    <mergeCell ref="B92:C92"/>
    <mergeCell ref="D92:E92"/>
    <mergeCell ref="M92:N92"/>
    <mergeCell ref="B88:E88"/>
    <mergeCell ref="M88:N88"/>
    <mergeCell ref="B89:E89"/>
    <mergeCell ref="M89:N89"/>
    <mergeCell ref="B90:O90"/>
    <mergeCell ref="B86:C86"/>
    <mergeCell ref="D86:E86"/>
    <mergeCell ref="M86:N86"/>
    <mergeCell ref="B87:E87"/>
    <mergeCell ref="M87:N87"/>
    <mergeCell ref="B100:E100"/>
    <mergeCell ref="M100:N100"/>
    <mergeCell ref="B101:E101"/>
    <mergeCell ref="M101:N101"/>
    <mergeCell ref="B102:E102"/>
    <mergeCell ref="M102:N102"/>
    <mergeCell ref="B98:C98"/>
    <mergeCell ref="D98:E98"/>
    <mergeCell ref="M98:N98"/>
    <mergeCell ref="B99:C99"/>
    <mergeCell ref="D99:E99"/>
    <mergeCell ref="M99:N99"/>
    <mergeCell ref="B95:E95"/>
    <mergeCell ref="M95:N95"/>
    <mergeCell ref="B96:E96"/>
    <mergeCell ref="M96:N96"/>
    <mergeCell ref="B97:O97"/>
    <mergeCell ref="B111:E111"/>
    <mergeCell ref="M111:N111"/>
    <mergeCell ref="B112:E112"/>
    <mergeCell ref="M112:N112"/>
    <mergeCell ref="B113:E113"/>
    <mergeCell ref="M113:N113"/>
    <mergeCell ref="B109:C109"/>
    <mergeCell ref="D109:E109"/>
    <mergeCell ref="M109:N109"/>
    <mergeCell ref="B110:E110"/>
    <mergeCell ref="M110:N110"/>
    <mergeCell ref="B106:O106"/>
    <mergeCell ref="B107:O107"/>
    <mergeCell ref="B108:C108"/>
    <mergeCell ref="D108:E108"/>
    <mergeCell ref="M108:N108"/>
    <mergeCell ref="B103:E103"/>
    <mergeCell ref="M103:N103"/>
    <mergeCell ref="B104:E104"/>
    <mergeCell ref="M104:N104"/>
    <mergeCell ref="B105:E105"/>
    <mergeCell ref="M105:N105"/>
    <mergeCell ref="B123:C123"/>
    <mergeCell ref="D123:E123"/>
    <mergeCell ref="M123:N123"/>
    <mergeCell ref="B124:E124"/>
    <mergeCell ref="M124:N124"/>
    <mergeCell ref="B120:E120"/>
    <mergeCell ref="M120:N120"/>
    <mergeCell ref="B121:E121"/>
    <mergeCell ref="M121:N121"/>
    <mergeCell ref="B122:O122"/>
    <mergeCell ref="B117:O117"/>
    <mergeCell ref="B118:C118"/>
    <mergeCell ref="D118:E118"/>
    <mergeCell ref="M118:N118"/>
    <mergeCell ref="B119:E119"/>
    <mergeCell ref="M119:N119"/>
    <mergeCell ref="B114:E114"/>
    <mergeCell ref="M114:N114"/>
    <mergeCell ref="B115:E115"/>
    <mergeCell ref="M115:N115"/>
    <mergeCell ref="B116:O116"/>
    <mergeCell ref="B132:E132"/>
    <mergeCell ref="M132:N132"/>
    <mergeCell ref="B133:E133"/>
    <mergeCell ref="M133:N133"/>
    <mergeCell ref="B134:O134"/>
    <mergeCell ref="B130:C130"/>
    <mergeCell ref="D130:E130"/>
    <mergeCell ref="M130:N130"/>
    <mergeCell ref="B131:E131"/>
    <mergeCell ref="M131:N131"/>
    <mergeCell ref="B128:C128"/>
    <mergeCell ref="D128:E128"/>
    <mergeCell ref="M128:N128"/>
    <mergeCell ref="B129:C129"/>
    <mergeCell ref="D129:E129"/>
    <mergeCell ref="M129:N129"/>
    <mergeCell ref="B125:E125"/>
    <mergeCell ref="M125:N125"/>
    <mergeCell ref="B126:E126"/>
    <mergeCell ref="M126:N126"/>
    <mergeCell ref="B127:O127"/>
    <mergeCell ref="B140:O140"/>
    <mergeCell ref="B141:C141"/>
    <mergeCell ref="D141:E141"/>
    <mergeCell ref="M141:N141"/>
    <mergeCell ref="B142:E142"/>
    <mergeCell ref="M142:N142"/>
    <mergeCell ref="B137:E137"/>
    <mergeCell ref="M137:N137"/>
    <mergeCell ref="B138:E138"/>
    <mergeCell ref="M138:N138"/>
    <mergeCell ref="B139:E139"/>
    <mergeCell ref="M139:N139"/>
    <mergeCell ref="B135:C135"/>
    <mergeCell ref="D135:E135"/>
    <mergeCell ref="M135:N135"/>
    <mergeCell ref="B136:C136"/>
    <mergeCell ref="D136:E136"/>
    <mergeCell ref="M136:N136"/>
    <mergeCell ref="B148:E148"/>
    <mergeCell ref="M148:N148"/>
    <mergeCell ref="B149:E149"/>
    <mergeCell ref="M149:N149"/>
    <mergeCell ref="B150:E150"/>
    <mergeCell ref="M150:N150"/>
    <mergeCell ref="B146:C146"/>
    <mergeCell ref="D146:E146"/>
    <mergeCell ref="M146:N146"/>
    <mergeCell ref="B147:C147"/>
    <mergeCell ref="D147:E147"/>
    <mergeCell ref="M147:N147"/>
    <mergeCell ref="B143:E143"/>
    <mergeCell ref="M143:N143"/>
    <mergeCell ref="B144:E144"/>
    <mergeCell ref="M144:N144"/>
    <mergeCell ref="B145:O145"/>
    <mergeCell ref="B159:E159"/>
    <mergeCell ref="M159:N159"/>
    <mergeCell ref="B160:E160"/>
    <mergeCell ref="M160:N160"/>
    <mergeCell ref="B161:O161"/>
    <mergeCell ref="B157:C157"/>
    <mergeCell ref="D157:E157"/>
    <mergeCell ref="M157:N157"/>
    <mergeCell ref="B158:E158"/>
    <mergeCell ref="M158:N158"/>
    <mergeCell ref="B154:E154"/>
    <mergeCell ref="M154:N154"/>
    <mergeCell ref="B155:E155"/>
    <mergeCell ref="M155:N155"/>
    <mergeCell ref="B156:O156"/>
    <mergeCell ref="B151:O151"/>
    <mergeCell ref="B152:C152"/>
    <mergeCell ref="D152:E152"/>
    <mergeCell ref="M152:N152"/>
    <mergeCell ref="B153:E153"/>
    <mergeCell ref="M153:N153"/>
    <mergeCell ref="B168:C168"/>
    <mergeCell ref="D168:E168"/>
    <mergeCell ref="M168:N168"/>
    <mergeCell ref="B169:E169"/>
    <mergeCell ref="M169:N169"/>
    <mergeCell ref="B165:E165"/>
    <mergeCell ref="M165:N165"/>
    <mergeCell ref="B166:E166"/>
    <mergeCell ref="M166:N166"/>
    <mergeCell ref="B167:O167"/>
    <mergeCell ref="B163:C163"/>
    <mergeCell ref="D163:E163"/>
    <mergeCell ref="M163:N163"/>
    <mergeCell ref="B164:E164"/>
    <mergeCell ref="M164:N164"/>
    <mergeCell ref="B162:C162"/>
    <mergeCell ref="D162:E162"/>
    <mergeCell ref="M162:N162"/>
    <mergeCell ref="B175:E175"/>
    <mergeCell ref="M175:N175"/>
    <mergeCell ref="B176:E176"/>
    <mergeCell ref="M176:N176"/>
    <mergeCell ref="B177:E177"/>
    <mergeCell ref="M177:N177"/>
    <mergeCell ref="B173:C173"/>
    <mergeCell ref="D173:E173"/>
    <mergeCell ref="M173:N173"/>
    <mergeCell ref="B174:C174"/>
    <mergeCell ref="D174:E174"/>
    <mergeCell ref="M174:N174"/>
    <mergeCell ref="B170:E170"/>
    <mergeCell ref="M170:N170"/>
    <mergeCell ref="B171:E171"/>
    <mergeCell ref="M171:N171"/>
    <mergeCell ref="B172:O172"/>
    <mergeCell ref="B184:E184"/>
    <mergeCell ref="M184:N184"/>
    <mergeCell ref="B185:E185"/>
    <mergeCell ref="M185:N185"/>
    <mergeCell ref="B186:E186"/>
    <mergeCell ref="M186:N186"/>
    <mergeCell ref="B181:O181"/>
    <mergeCell ref="B182:O182"/>
    <mergeCell ref="B183:C183"/>
    <mergeCell ref="D183:E183"/>
    <mergeCell ref="M183:N183"/>
    <mergeCell ref="B178:E178"/>
    <mergeCell ref="M178:N178"/>
    <mergeCell ref="B179:E179"/>
    <mergeCell ref="M179:N179"/>
    <mergeCell ref="B180:E180"/>
    <mergeCell ref="M180:N180"/>
    <mergeCell ref="B195:E195"/>
    <mergeCell ref="M195:N195"/>
    <mergeCell ref="B196:E196"/>
    <mergeCell ref="M196:N196"/>
    <mergeCell ref="B197:O197"/>
    <mergeCell ref="B193:C193"/>
    <mergeCell ref="D193:E193"/>
    <mergeCell ref="M193:N193"/>
    <mergeCell ref="B194:E194"/>
    <mergeCell ref="M194:N194"/>
    <mergeCell ref="B190:E190"/>
    <mergeCell ref="M190:N190"/>
    <mergeCell ref="B191:E191"/>
    <mergeCell ref="M191:N191"/>
    <mergeCell ref="B192:O192"/>
    <mergeCell ref="B187:O187"/>
    <mergeCell ref="B188:C188"/>
    <mergeCell ref="D188:E188"/>
    <mergeCell ref="M188:N188"/>
    <mergeCell ref="B189:E189"/>
    <mergeCell ref="M189:N189"/>
    <mergeCell ref="B203:O203"/>
    <mergeCell ref="B204:C204"/>
    <mergeCell ref="D204:E204"/>
    <mergeCell ref="M204:N204"/>
    <mergeCell ref="B205:E205"/>
    <mergeCell ref="M205:N205"/>
    <mergeCell ref="B200:E200"/>
    <mergeCell ref="M200:N200"/>
    <mergeCell ref="B201:E201"/>
    <mergeCell ref="M201:N201"/>
    <mergeCell ref="B202:E202"/>
    <mergeCell ref="M202:N202"/>
    <mergeCell ref="B198:C198"/>
    <mergeCell ref="D198:E198"/>
    <mergeCell ref="M198:N198"/>
    <mergeCell ref="B199:C199"/>
    <mergeCell ref="D199:E199"/>
    <mergeCell ref="M199:N199"/>
    <mergeCell ref="B213:E213"/>
    <mergeCell ref="M213:N213"/>
    <mergeCell ref="B214:E214"/>
    <mergeCell ref="M214:N214"/>
    <mergeCell ref="B215:O215"/>
    <mergeCell ref="B211:C211"/>
    <mergeCell ref="D211:E211"/>
    <mergeCell ref="M211:N211"/>
    <mergeCell ref="B212:E212"/>
    <mergeCell ref="M212:N212"/>
    <mergeCell ref="B209:C209"/>
    <mergeCell ref="D209:E209"/>
    <mergeCell ref="M209:N209"/>
    <mergeCell ref="B210:C210"/>
    <mergeCell ref="D210:E210"/>
    <mergeCell ref="M210:N210"/>
    <mergeCell ref="B206:E206"/>
    <mergeCell ref="M206:N206"/>
    <mergeCell ref="B207:E207"/>
    <mergeCell ref="M207:N207"/>
    <mergeCell ref="B208:O208"/>
    <mergeCell ref="B223:C223"/>
    <mergeCell ref="D223:E223"/>
    <mergeCell ref="M223:N223"/>
    <mergeCell ref="B224:C224"/>
    <mergeCell ref="D224:E224"/>
    <mergeCell ref="M224:N224"/>
    <mergeCell ref="B220:E220"/>
    <mergeCell ref="M220:N220"/>
    <mergeCell ref="B221:E221"/>
    <mergeCell ref="M221:N221"/>
    <mergeCell ref="B222:O222"/>
    <mergeCell ref="B218:C218"/>
    <mergeCell ref="D218:E218"/>
    <mergeCell ref="M218:N218"/>
    <mergeCell ref="B219:E219"/>
    <mergeCell ref="M219:N219"/>
    <mergeCell ref="B216:C216"/>
    <mergeCell ref="D216:E216"/>
    <mergeCell ref="M216:N216"/>
    <mergeCell ref="B217:C217"/>
    <mergeCell ref="D217:E217"/>
    <mergeCell ref="M217:N217"/>
    <mergeCell ref="B231:C231"/>
    <mergeCell ref="D231:E231"/>
    <mergeCell ref="M231:N231"/>
    <mergeCell ref="B232:E232"/>
    <mergeCell ref="M232:N232"/>
    <mergeCell ref="B228:O228"/>
    <mergeCell ref="B229:C229"/>
    <mergeCell ref="D229:E229"/>
    <mergeCell ref="M229:N229"/>
    <mergeCell ref="B230:C230"/>
    <mergeCell ref="D230:E230"/>
    <mergeCell ref="M230:N230"/>
    <mergeCell ref="B225:E225"/>
    <mergeCell ref="M225:N225"/>
    <mergeCell ref="B226:E226"/>
    <mergeCell ref="M226:N226"/>
    <mergeCell ref="B227:E227"/>
    <mergeCell ref="M227:N227"/>
    <mergeCell ref="B241:C241"/>
    <mergeCell ref="D241:E241"/>
    <mergeCell ref="M241:N241"/>
    <mergeCell ref="B242:E242"/>
    <mergeCell ref="M242:N242"/>
    <mergeCell ref="B238:E238"/>
    <mergeCell ref="M238:N238"/>
    <mergeCell ref="B239:E239"/>
    <mergeCell ref="M239:N239"/>
    <mergeCell ref="B240:O240"/>
    <mergeCell ref="B236:C236"/>
    <mergeCell ref="D236:E236"/>
    <mergeCell ref="M236:N236"/>
    <mergeCell ref="B237:E237"/>
    <mergeCell ref="M237:N237"/>
    <mergeCell ref="B233:E233"/>
    <mergeCell ref="M233:N233"/>
    <mergeCell ref="B234:E234"/>
    <mergeCell ref="M234:N234"/>
    <mergeCell ref="B235:O235"/>
    <mergeCell ref="B248:C248"/>
    <mergeCell ref="D248:E248"/>
    <mergeCell ref="M248:N248"/>
    <mergeCell ref="B249:C249"/>
    <mergeCell ref="D249:E249"/>
    <mergeCell ref="M249:N249"/>
    <mergeCell ref="B246:C246"/>
    <mergeCell ref="D246:E246"/>
    <mergeCell ref="M246:N246"/>
    <mergeCell ref="B247:C247"/>
    <mergeCell ref="D247:E247"/>
    <mergeCell ref="M247:N247"/>
    <mergeCell ref="B243:E243"/>
    <mergeCell ref="M243:N243"/>
    <mergeCell ref="B244:E244"/>
    <mergeCell ref="M244:N244"/>
    <mergeCell ref="B245:O245"/>
    <mergeCell ref="B256:E256"/>
    <mergeCell ref="M256:N256"/>
    <mergeCell ref="B257:E257"/>
    <mergeCell ref="M257:N257"/>
    <mergeCell ref="B258:E258"/>
    <mergeCell ref="M258:N258"/>
    <mergeCell ref="B253:O253"/>
    <mergeCell ref="B254:C254"/>
    <mergeCell ref="D254:E254"/>
    <mergeCell ref="M254:N254"/>
    <mergeCell ref="B255:E255"/>
    <mergeCell ref="M255:N255"/>
    <mergeCell ref="B250:E250"/>
    <mergeCell ref="M250:N250"/>
    <mergeCell ref="B251:E251"/>
    <mergeCell ref="M251:N251"/>
    <mergeCell ref="B252:E252"/>
    <mergeCell ref="M252:N252"/>
    <mergeCell ref="B268:C268"/>
    <mergeCell ref="D268:E268"/>
    <mergeCell ref="M268:N268"/>
    <mergeCell ref="B269:E269"/>
    <mergeCell ref="M269:N269"/>
    <mergeCell ref="B265:E265"/>
    <mergeCell ref="M265:N265"/>
    <mergeCell ref="B266:E266"/>
    <mergeCell ref="M266:N266"/>
    <mergeCell ref="B267:O267"/>
    <mergeCell ref="B262:O262"/>
    <mergeCell ref="B263:C263"/>
    <mergeCell ref="D263:E263"/>
    <mergeCell ref="M263:N263"/>
    <mergeCell ref="B264:E264"/>
    <mergeCell ref="M264:N264"/>
    <mergeCell ref="B259:E259"/>
    <mergeCell ref="M259:N259"/>
    <mergeCell ref="B260:E260"/>
    <mergeCell ref="M260:N260"/>
    <mergeCell ref="B261:O261"/>
    <mergeCell ref="B277:O277"/>
    <mergeCell ref="B278:C278"/>
    <mergeCell ref="D278:E278"/>
    <mergeCell ref="M278:N278"/>
    <mergeCell ref="B279:E279"/>
    <mergeCell ref="M279:N279"/>
    <mergeCell ref="B274:E274"/>
    <mergeCell ref="M274:N274"/>
    <mergeCell ref="B275:E275"/>
    <mergeCell ref="M275:N275"/>
    <mergeCell ref="B276:E276"/>
    <mergeCell ref="M276:N276"/>
    <mergeCell ref="B273:C273"/>
    <mergeCell ref="D273:E273"/>
    <mergeCell ref="M273:N273"/>
    <mergeCell ref="B270:E270"/>
    <mergeCell ref="M270:N270"/>
    <mergeCell ref="B271:E271"/>
    <mergeCell ref="M271:N271"/>
    <mergeCell ref="B272:O272"/>
    <mergeCell ref="B288:C288"/>
    <mergeCell ref="D288:E288"/>
    <mergeCell ref="M288:N288"/>
    <mergeCell ref="B289:E289"/>
    <mergeCell ref="M289:N289"/>
    <mergeCell ref="B285:E285"/>
    <mergeCell ref="M285:N285"/>
    <mergeCell ref="B286:E286"/>
    <mergeCell ref="M286:N286"/>
    <mergeCell ref="B287:O287"/>
    <mergeCell ref="B283:C283"/>
    <mergeCell ref="D283:E283"/>
    <mergeCell ref="M283:N283"/>
    <mergeCell ref="B284:E284"/>
    <mergeCell ref="M284:N284"/>
    <mergeCell ref="B280:E280"/>
    <mergeCell ref="M280:N280"/>
    <mergeCell ref="B281:E281"/>
    <mergeCell ref="M281:N281"/>
    <mergeCell ref="B282:O282"/>
    <mergeCell ref="B295:E295"/>
    <mergeCell ref="M295:N295"/>
    <mergeCell ref="B296:E296"/>
    <mergeCell ref="M296:N296"/>
    <mergeCell ref="B297:E297"/>
    <mergeCell ref="M297:N297"/>
    <mergeCell ref="B293:C293"/>
    <mergeCell ref="D293:E293"/>
    <mergeCell ref="M293:N293"/>
    <mergeCell ref="B294:C294"/>
    <mergeCell ref="D294:E294"/>
    <mergeCell ref="M294:N294"/>
    <mergeCell ref="B290:E290"/>
    <mergeCell ref="M290:N290"/>
    <mergeCell ref="B291:E291"/>
    <mergeCell ref="M291:N291"/>
    <mergeCell ref="B292:O292"/>
    <mergeCell ref="B303:E303"/>
    <mergeCell ref="M303:N303"/>
    <mergeCell ref="B304:E304"/>
    <mergeCell ref="M304:N304"/>
    <mergeCell ref="B305:E305"/>
    <mergeCell ref="M305:N305"/>
    <mergeCell ref="B302:C302"/>
    <mergeCell ref="D302:E302"/>
    <mergeCell ref="M302:N302"/>
    <mergeCell ref="B301:C301"/>
    <mergeCell ref="D301:E301"/>
    <mergeCell ref="M301:N301"/>
    <mergeCell ref="B298:O298"/>
    <mergeCell ref="B299:C299"/>
    <mergeCell ref="D299:E299"/>
    <mergeCell ref="M299:N299"/>
    <mergeCell ref="B300:C300"/>
    <mergeCell ref="D300:E300"/>
    <mergeCell ref="M300:N300"/>
    <mergeCell ref="B311:E311"/>
    <mergeCell ref="M311:N311"/>
    <mergeCell ref="B312:E312"/>
    <mergeCell ref="M312:N312"/>
    <mergeCell ref="B313:O313"/>
    <mergeCell ref="B309:C309"/>
    <mergeCell ref="D309:E309"/>
    <mergeCell ref="M309:N309"/>
    <mergeCell ref="B310:E310"/>
    <mergeCell ref="M310:N310"/>
    <mergeCell ref="B306:O306"/>
    <mergeCell ref="B307:C307"/>
    <mergeCell ref="D307:E307"/>
    <mergeCell ref="M307:N307"/>
    <mergeCell ref="B308:C308"/>
    <mergeCell ref="D308:E308"/>
    <mergeCell ref="M308:N308"/>
    <mergeCell ref="B321:C321"/>
    <mergeCell ref="D321:E321"/>
    <mergeCell ref="M321:N321"/>
    <mergeCell ref="B322:E322"/>
    <mergeCell ref="M322:N322"/>
    <mergeCell ref="B318:E318"/>
    <mergeCell ref="M318:N318"/>
    <mergeCell ref="B319:E319"/>
    <mergeCell ref="M319:N319"/>
    <mergeCell ref="B320:O320"/>
    <mergeCell ref="B316:C316"/>
    <mergeCell ref="D316:E316"/>
    <mergeCell ref="M316:N316"/>
    <mergeCell ref="B317:E317"/>
    <mergeCell ref="M317:N317"/>
    <mergeCell ref="B314:C314"/>
    <mergeCell ref="D314:E314"/>
    <mergeCell ref="M314:N314"/>
    <mergeCell ref="B315:C315"/>
    <mergeCell ref="D315:E315"/>
    <mergeCell ref="M315:N315"/>
    <mergeCell ref="B332:E332"/>
    <mergeCell ref="M332:N332"/>
    <mergeCell ref="B333:E333"/>
    <mergeCell ref="M333:N333"/>
    <mergeCell ref="B334:O334"/>
    <mergeCell ref="B329:O329"/>
    <mergeCell ref="B330:C330"/>
    <mergeCell ref="D330:E330"/>
    <mergeCell ref="M330:N330"/>
    <mergeCell ref="B331:E331"/>
    <mergeCell ref="M331:N331"/>
    <mergeCell ref="B326:E326"/>
    <mergeCell ref="M326:N326"/>
    <mergeCell ref="B327:E327"/>
    <mergeCell ref="M327:N327"/>
    <mergeCell ref="B328:O328"/>
    <mergeCell ref="B323:E323"/>
    <mergeCell ref="M323:N323"/>
    <mergeCell ref="B324:E324"/>
    <mergeCell ref="M324:N324"/>
    <mergeCell ref="B325:E325"/>
    <mergeCell ref="M325:N325"/>
    <mergeCell ref="B340:O340"/>
    <mergeCell ref="B341:C341"/>
    <mergeCell ref="D341:E341"/>
    <mergeCell ref="M341:N341"/>
    <mergeCell ref="B342:E342"/>
    <mergeCell ref="M342:N342"/>
    <mergeCell ref="B337:E337"/>
    <mergeCell ref="M337:N337"/>
    <mergeCell ref="B338:E338"/>
    <mergeCell ref="M338:N338"/>
    <mergeCell ref="B339:E339"/>
    <mergeCell ref="M339:N339"/>
    <mergeCell ref="B335:C335"/>
    <mergeCell ref="D335:E335"/>
    <mergeCell ref="M335:N335"/>
    <mergeCell ref="B336:C336"/>
    <mergeCell ref="D336:E336"/>
    <mergeCell ref="M336:N336"/>
    <mergeCell ref="B348:E348"/>
    <mergeCell ref="M348:N348"/>
    <mergeCell ref="B349:E349"/>
    <mergeCell ref="M349:N349"/>
    <mergeCell ref="B350:E350"/>
    <mergeCell ref="M350:N350"/>
    <mergeCell ref="B346:C346"/>
    <mergeCell ref="D346:E346"/>
    <mergeCell ref="M346:N346"/>
    <mergeCell ref="B347:C347"/>
    <mergeCell ref="D347:E347"/>
    <mergeCell ref="M347:N347"/>
    <mergeCell ref="B343:E343"/>
    <mergeCell ref="M343:N343"/>
    <mergeCell ref="B344:E344"/>
    <mergeCell ref="M344:N344"/>
    <mergeCell ref="B345:O345"/>
    <mergeCell ref="B357:E357"/>
    <mergeCell ref="M357:N357"/>
    <mergeCell ref="B358:E358"/>
    <mergeCell ref="M358:N358"/>
    <mergeCell ref="B359:O359"/>
    <mergeCell ref="B354:E354"/>
    <mergeCell ref="M354:N354"/>
    <mergeCell ref="B355:E355"/>
    <mergeCell ref="M355:N355"/>
    <mergeCell ref="B356:E356"/>
    <mergeCell ref="M356:N356"/>
    <mergeCell ref="B351:O351"/>
    <mergeCell ref="B352:C352"/>
    <mergeCell ref="D352:E352"/>
    <mergeCell ref="M352:N352"/>
    <mergeCell ref="B353:E353"/>
    <mergeCell ref="M353:N353"/>
    <mergeCell ref="B368:C368"/>
    <mergeCell ref="D368:E368"/>
    <mergeCell ref="M368:N368"/>
    <mergeCell ref="B369:C369"/>
    <mergeCell ref="D369:E369"/>
    <mergeCell ref="M369:N369"/>
    <mergeCell ref="B365:E365"/>
    <mergeCell ref="M365:N365"/>
    <mergeCell ref="B366:E366"/>
    <mergeCell ref="M366:N366"/>
    <mergeCell ref="B367:O367"/>
    <mergeCell ref="B363:C363"/>
    <mergeCell ref="D363:E363"/>
    <mergeCell ref="M363:N363"/>
    <mergeCell ref="B364:E364"/>
    <mergeCell ref="M364:N364"/>
    <mergeCell ref="B360:O360"/>
    <mergeCell ref="B361:C361"/>
    <mergeCell ref="D361:E361"/>
    <mergeCell ref="M361:N361"/>
    <mergeCell ref="B362:C362"/>
    <mergeCell ref="D362:E362"/>
    <mergeCell ref="M362:N362"/>
    <mergeCell ref="B375:O375"/>
    <mergeCell ref="B376:C376"/>
    <mergeCell ref="D376:E376"/>
    <mergeCell ref="M376:N376"/>
    <mergeCell ref="B377:E377"/>
    <mergeCell ref="M377:N377"/>
    <mergeCell ref="B372:E372"/>
    <mergeCell ref="M372:N372"/>
    <mergeCell ref="B373:E373"/>
    <mergeCell ref="M373:N373"/>
    <mergeCell ref="B374:E374"/>
    <mergeCell ref="M374:N374"/>
    <mergeCell ref="B370:C370"/>
    <mergeCell ref="D370:E370"/>
    <mergeCell ref="M370:N370"/>
    <mergeCell ref="B371:C371"/>
    <mergeCell ref="D371:E371"/>
    <mergeCell ref="M371:N371"/>
    <mergeCell ref="B386:C386"/>
    <mergeCell ref="D386:E386"/>
    <mergeCell ref="M386:N386"/>
    <mergeCell ref="B387:E387"/>
    <mergeCell ref="M387:N387"/>
    <mergeCell ref="B383:E383"/>
    <mergeCell ref="M383:N383"/>
    <mergeCell ref="B384:E384"/>
    <mergeCell ref="M384:N384"/>
    <mergeCell ref="B385:O385"/>
    <mergeCell ref="B381:C381"/>
    <mergeCell ref="D381:E381"/>
    <mergeCell ref="M381:N381"/>
    <mergeCell ref="B382:E382"/>
    <mergeCell ref="M382:N382"/>
    <mergeCell ref="B378:E378"/>
    <mergeCell ref="M378:N378"/>
    <mergeCell ref="B379:E379"/>
    <mergeCell ref="M379:N379"/>
    <mergeCell ref="B380:O380"/>
    <mergeCell ref="B394:O394"/>
    <mergeCell ref="B395:C395"/>
    <mergeCell ref="D395:E395"/>
    <mergeCell ref="M395:N395"/>
    <mergeCell ref="B396:C396"/>
    <mergeCell ref="D396:E396"/>
    <mergeCell ref="M396:N396"/>
    <mergeCell ref="B391:E391"/>
    <mergeCell ref="M391:N391"/>
    <mergeCell ref="B392:E392"/>
    <mergeCell ref="M392:N392"/>
    <mergeCell ref="B393:O393"/>
    <mergeCell ref="B388:E388"/>
    <mergeCell ref="M388:N388"/>
    <mergeCell ref="B389:E389"/>
    <mergeCell ref="M389:N389"/>
    <mergeCell ref="B390:E390"/>
    <mergeCell ref="M390:N390"/>
    <mergeCell ref="B402:O402"/>
    <mergeCell ref="B403:C403"/>
    <mergeCell ref="D403:E403"/>
    <mergeCell ref="M403:N403"/>
    <mergeCell ref="B404:C404"/>
    <mergeCell ref="D404:E404"/>
    <mergeCell ref="M404:N404"/>
    <mergeCell ref="B399:E399"/>
    <mergeCell ref="M399:N399"/>
    <mergeCell ref="B400:E400"/>
    <mergeCell ref="M400:N400"/>
    <mergeCell ref="B401:E401"/>
    <mergeCell ref="M401:N401"/>
    <mergeCell ref="B397:C397"/>
    <mergeCell ref="D397:E397"/>
    <mergeCell ref="M397:N397"/>
    <mergeCell ref="B398:C398"/>
    <mergeCell ref="D398:E398"/>
    <mergeCell ref="M398:N398"/>
    <mergeCell ref="B411:E411"/>
    <mergeCell ref="M411:N411"/>
    <mergeCell ref="B412:E412"/>
    <mergeCell ref="M412:N412"/>
    <mergeCell ref="B413:O413"/>
    <mergeCell ref="B408:O408"/>
    <mergeCell ref="B409:C409"/>
    <mergeCell ref="D409:E409"/>
    <mergeCell ref="M409:N409"/>
    <mergeCell ref="B410:E410"/>
    <mergeCell ref="M410:N410"/>
    <mergeCell ref="B405:E405"/>
    <mergeCell ref="M405:N405"/>
    <mergeCell ref="B406:E406"/>
    <mergeCell ref="M406:N406"/>
    <mergeCell ref="B407:E407"/>
    <mergeCell ref="M407:N407"/>
    <mergeCell ref="B418:E418"/>
    <mergeCell ref="M418:N418"/>
    <mergeCell ref="B419:E419"/>
    <mergeCell ref="M419:N419"/>
    <mergeCell ref="B420:E420"/>
    <mergeCell ref="M420:N420"/>
    <mergeCell ref="B416:C416"/>
    <mergeCell ref="D416:E416"/>
    <mergeCell ref="M416:N416"/>
    <mergeCell ref="B417:C417"/>
    <mergeCell ref="D417:E417"/>
    <mergeCell ref="M417:N417"/>
    <mergeCell ref="B414:C414"/>
    <mergeCell ref="D414:E414"/>
    <mergeCell ref="M414:N414"/>
    <mergeCell ref="B415:C415"/>
    <mergeCell ref="D415:E415"/>
    <mergeCell ref="M415:N415"/>
    <mergeCell ref="B427:O427"/>
    <mergeCell ref="B428:C428"/>
    <mergeCell ref="D428:E428"/>
    <mergeCell ref="M428:N428"/>
    <mergeCell ref="B429:C429"/>
    <mergeCell ref="D429:E429"/>
    <mergeCell ref="M429:N429"/>
    <mergeCell ref="B424:E424"/>
    <mergeCell ref="M424:N424"/>
    <mergeCell ref="B425:E425"/>
    <mergeCell ref="M425:N425"/>
    <mergeCell ref="B426:E426"/>
    <mergeCell ref="M426:N426"/>
    <mergeCell ref="B421:O421"/>
    <mergeCell ref="B422:C422"/>
    <mergeCell ref="D422:E422"/>
    <mergeCell ref="M422:N422"/>
    <mergeCell ref="B423:C423"/>
    <mergeCell ref="D423:E423"/>
    <mergeCell ref="M423:N423"/>
    <mergeCell ref="B436:E436"/>
    <mergeCell ref="M436:N436"/>
    <mergeCell ref="B437:E437"/>
    <mergeCell ref="M437:N437"/>
    <mergeCell ref="B438:O438"/>
    <mergeCell ref="B433:O433"/>
    <mergeCell ref="B434:C434"/>
    <mergeCell ref="D434:E434"/>
    <mergeCell ref="M434:N434"/>
    <mergeCell ref="B435:E435"/>
    <mergeCell ref="M435:N435"/>
    <mergeCell ref="B430:E430"/>
    <mergeCell ref="M430:N430"/>
    <mergeCell ref="B431:E431"/>
    <mergeCell ref="M431:N431"/>
    <mergeCell ref="B432:E432"/>
    <mergeCell ref="M432:N432"/>
    <mergeCell ref="B446:E446"/>
    <mergeCell ref="M446:N446"/>
    <mergeCell ref="B447:E447"/>
    <mergeCell ref="M447:N447"/>
    <mergeCell ref="B448:O448"/>
    <mergeCell ref="B444:C444"/>
    <mergeCell ref="D444:E444"/>
    <mergeCell ref="M444:N444"/>
    <mergeCell ref="B445:E445"/>
    <mergeCell ref="M445:N445"/>
    <mergeCell ref="B441:E441"/>
    <mergeCell ref="M441:N441"/>
    <mergeCell ref="B442:E442"/>
    <mergeCell ref="M442:N442"/>
    <mergeCell ref="B443:O443"/>
    <mergeCell ref="B439:C439"/>
    <mergeCell ref="D439:E439"/>
    <mergeCell ref="M439:N439"/>
    <mergeCell ref="B440:E440"/>
    <mergeCell ref="M440:N440"/>
    <mergeCell ref="B456:C456"/>
    <mergeCell ref="D456:E456"/>
    <mergeCell ref="M456:N456"/>
    <mergeCell ref="B457:E457"/>
    <mergeCell ref="M457:N457"/>
    <mergeCell ref="B453:E453"/>
    <mergeCell ref="M453:N453"/>
    <mergeCell ref="B454:E454"/>
    <mergeCell ref="M454:N454"/>
    <mergeCell ref="B455:O455"/>
    <mergeCell ref="B451:C451"/>
    <mergeCell ref="D451:E451"/>
    <mergeCell ref="M451:N451"/>
    <mergeCell ref="B452:E452"/>
    <mergeCell ref="M452:N452"/>
    <mergeCell ref="B449:C449"/>
    <mergeCell ref="D449:E449"/>
    <mergeCell ref="M449:N449"/>
    <mergeCell ref="B450:C450"/>
    <mergeCell ref="D450:E450"/>
    <mergeCell ref="M450:N450"/>
    <mergeCell ref="B467:E467"/>
    <mergeCell ref="M467:N467"/>
    <mergeCell ref="B468:E468"/>
    <mergeCell ref="M468:N468"/>
    <mergeCell ref="B469:O469"/>
    <mergeCell ref="B464:O464"/>
    <mergeCell ref="B465:C465"/>
    <mergeCell ref="D465:E465"/>
    <mergeCell ref="M465:N465"/>
    <mergeCell ref="B466:E466"/>
    <mergeCell ref="M466:N466"/>
    <mergeCell ref="B461:E461"/>
    <mergeCell ref="M461:N461"/>
    <mergeCell ref="B462:E462"/>
    <mergeCell ref="M462:N462"/>
    <mergeCell ref="B463:O463"/>
    <mergeCell ref="B458:E458"/>
    <mergeCell ref="M458:N458"/>
    <mergeCell ref="B459:E459"/>
    <mergeCell ref="M459:N459"/>
    <mergeCell ref="B460:E460"/>
    <mergeCell ref="M460:N460"/>
    <mergeCell ref="B474:E474"/>
    <mergeCell ref="M474:N474"/>
    <mergeCell ref="B475:E475"/>
    <mergeCell ref="M475:N475"/>
    <mergeCell ref="B476:E476"/>
    <mergeCell ref="M476:N476"/>
    <mergeCell ref="B472:C472"/>
    <mergeCell ref="D472:E472"/>
    <mergeCell ref="M472:N472"/>
    <mergeCell ref="B473:C473"/>
    <mergeCell ref="D473:E473"/>
    <mergeCell ref="M473:N473"/>
    <mergeCell ref="B470:C470"/>
    <mergeCell ref="D470:E470"/>
    <mergeCell ref="M470:N470"/>
    <mergeCell ref="B471:C471"/>
    <mergeCell ref="D471:E471"/>
    <mergeCell ref="M471:N471"/>
    <mergeCell ref="B485:E485"/>
    <mergeCell ref="M485:N485"/>
    <mergeCell ref="B486:E486"/>
    <mergeCell ref="M486:N486"/>
    <mergeCell ref="B487:O487"/>
    <mergeCell ref="B483:C483"/>
    <mergeCell ref="D483:E483"/>
    <mergeCell ref="M483:N483"/>
    <mergeCell ref="B484:E484"/>
    <mergeCell ref="M484:N484"/>
    <mergeCell ref="B480:E480"/>
    <mergeCell ref="M480:N480"/>
    <mergeCell ref="B481:E481"/>
    <mergeCell ref="M481:N481"/>
    <mergeCell ref="B482:O482"/>
    <mergeCell ref="B477:O477"/>
    <mergeCell ref="B478:C478"/>
    <mergeCell ref="D478:E478"/>
    <mergeCell ref="M478:N478"/>
    <mergeCell ref="B479:E479"/>
    <mergeCell ref="M479:N479"/>
    <mergeCell ref="B495:C495"/>
    <mergeCell ref="D495:E495"/>
    <mergeCell ref="M495:N495"/>
    <mergeCell ref="B496:E496"/>
    <mergeCell ref="M496:N496"/>
    <mergeCell ref="B493:C493"/>
    <mergeCell ref="D493:E493"/>
    <mergeCell ref="M493:N493"/>
    <mergeCell ref="B494:C494"/>
    <mergeCell ref="D494:E494"/>
    <mergeCell ref="M494:N494"/>
    <mergeCell ref="B490:E490"/>
    <mergeCell ref="M490:N490"/>
    <mergeCell ref="B491:E491"/>
    <mergeCell ref="M491:N491"/>
    <mergeCell ref="B492:O492"/>
    <mergeCell ref="B488:C488"/>
    <mergeCell ref="D488:E488"/>
    <mergeCell ref="M488:N488"/>
    <mergeCell ref="B489:E489"/>
    <mergeCell ref="M489:N489"/>
    <mergeCell ref="B502:C502"/>
    <mergeCell ref="D502:E502"/>
    <mergeCell ref="M502:N502"/>
    <mergeCell ref="B503:C503"/>
    <mergeCell ref="D503:E503"/>
    <mergeCell ref="M503:N503"/>
    <mergeCell ref="B500:C500"/>
    <mergeCell ref="D500:E500"/>
    <mergeCell ref="M500:N500"/>
    <mergeCell ref="B501:C501"/>
    <mergeCell ref="D501:E501"/>
    <mergeCell ref="M501:N501"/>
    <mergeCell ref="B497:E497"/>
    <mergeCell ref="M497:N497"/>
    <mergeCell ref="B498:E498"/>
    <mergeCell ref="M498:N498"/>
    <mergeCell ref="B499:O499"/>
    <mergeCell ref="B511:E511"/>
    <mergeCell ref="M511:N511"/>
    <mergeCell ref="B512:E512"/>
    <mergeCell ref="M512:N512"/>
    <mergeCell ref="B513:O513"/>
    <mergeCell ref="B509:C509"/>
    <mergeCell ref="D509:E509"/>
    <mergeCell ref="M509:N509"/>
    <mergeCell ref="B510:E510"/>
    <mergeCell ref="M510:N510"/>
    <mergeCell ref="B506:E506"/>
    <mergeCell ref="M506:N506"/>
    <mergeCell ref="B507:E507"/>
    <mergeCell ref="M507:N507"/>
    <mergeCell ref="B508:O508"/>
    <mergeCell ref="B504:C504"/>
    <mergeCell ref="D504:E504"/>
    <mergeCell ref="M504:N504"/>
    <mergeCell ref="B505:E505"/>
    <mergeCell ref="M505:N505"/>
    <mergeCell ref="B519:O519"/>
    <mergeCell ref="B520:C520"/>
    <mergeCell ref="D520:E520"/>
    <mergeCell ref="M520:N520"/>
    <mergeCell ref="B521:E521"/>
    <mergeCell ref="M521:N521"/>
    <mergeCell ref="B516:E516"/>
    <mergeCell ref="M516:N516"/>
    <mergeCell ref="B517:E517"/>
    <mergeCell ref="M517:N517"/>
    <mergeCell ref="B518:E518"/>
    <mergeCell ref="M518:N518"/>
    <mergeCell ref="B514:C514"/>
    <mergeCell ref="D514:E514"/>
    <mergeCell ref="M514:N514"/>
    <mergeCell ref="B515:C515"/>
    <mergeCell ref="D515:E515"/>
    <mergeCell ref="M515:N515"/>
    <mergeCell ref="B527:E527"/>
    <mergeCell ref="M527:N527"/>
    <mergeCell ref="B528:E528"/>
    <mergeCell ref="M528:N528"/>
    <mergeCell ref="B529:E529"/>
    <mergeCell ref="M529:N529"/>
    <mergeCell ref="B525:C525"/>
    <mergeCell ref="D525:E525"/>
    <mergeCell ref="M525:N525"/>
    <mergeCell ref="B526:C526"/>
    <mergeCell ref="D526:E526"/>
    <mergeCell ref="M526:N526"/>
    <mergeCell ref="B522:E522"/>
    <mergeCell ref="M522:N522"/>
    <mergeCell ref="B523:E523"/>
    <mergeCell ref="M523:N523"/>
    <mergeCell ref="B524:O524"/>
    <mergeCell ref="B535:E535"/>
    <mergeCell ref="M535:N535"/>
    <mergeCell ref="B536:E536"/>
    <mergeCell ref="M536:N536"/>
    <mergeCell ref="B537:O537"/>
    <mergeCell ref="B533:C533"/>
    <mergeCell ref="D533:E533"/>
    <mergeCell ref="M533:N533"/>
    <mergeCell ref="B534:E534"/>
    <mergeCell ref="M534:N534"/>
    <mergeCell ref="B530:O530"/>
    <mergeCell ref="B531:C531"/>
    <mergeCell ref="D531:E531"/>
    <mergeCell ref="M531:N531"/>
    <mergeCell ref="B532:C532"/>
    <mergeCell ref="D532:E532"/>
    <mergeCell ref="M532:N532"/>
    <mergeCell ref="B543:O543"/>
    <mergeCell ref="B544:C544"/>
    <mergeCell ref="D544:E544"/>
    <mergeCell ref="M544:N544"/>
    <mergeCell ref="B545:E545"/>
    <mergeCell ref="M545:N545"/>
    <mergeCell ref="B540:E540"/>
    <mergeCell ref="M540:N540"/>
    <mergeCell ref="B541:E541"/>
    <mergeCell ref="M541:N541"/>
    <mergeCell ref="B542:E542"/>
    <mergeCell ref="M542:N542"/>
    <mergeCell ref="B538:C538"/>
    <mergeCell ref="D538:E538"/>
    <mergeCell ref="M538:N538"/>
    <mergeCell ref="B539:C539"/>
    <mergeCell ref="D539:E539"/>
    <mergeCell ref="M539:N539"/>
    <mergeCell ref="B551:E551"/>
    <mergeCell ref="M551:N551"/>
    <mergeCell ref="B552:E552"/>
    <mergeCell ref="M552:N552"/>
    <mergeCell ref="B553:E553"/>
    <mergeCell ref="M553:N553"/>
    <mergeCell ref="B549:C549"/>
    <mergeCell ref="D549:E549"/>
    <mergeCell ref="M549:N549"/>
    <mergeCell ref="B550:C550"/>
    <mergeCell ref="D550:E550"/>
    <mergeCell ref="M550:N550"/>
    <mergeCell ref="B546:E546"/>
    <mergeCell ref="M546:N546"/>
    <mergeCell ref="B547:E547"/>
    <mergeCell ref="M547:N547"/>
    <mergeCell ref="B548:O548"/>
    <mergeCell ref="B559:C559"/>
    <mergeCell ref="D559:E559"/>
    <mergeCell ref="M559:N559"/>
    <mergeCell ref="B560:C560"/>
    <mergeCell ref="D560:E560"/>
    <mergeCell ref="M560:N560"/>
    <mergeCell ref="B557:C557"/>
    <mergeCell ref="D557:E557"/>
    <mergeCell ref="M557:N557"/>
    <mergeCell ref="B558:C558"/>
    <mergeCell ref="D558:E558"/>
    <mergeCell ref="M558:N558"/>
    <mergeCell ref="B554:O554"/>
    <mergeCell ref="B555:C555"/>
    <mergeCell ref="D555:E555"/>
    <mergeCell ref="M555:N555"/>
    <mergeCell ref="B556:C556"/>
    <mergeCell ref="D556:E556"/>
    <mergeCell ref="M556:N556"/>
    <mergeCell ref="B567:E567"/>
    <mergeCell ref="M567:N567"/>
    <mergeCell ref="B568:E568"/>
    <mergeCell ref="M568:N568"/>
    <mergeCell ref="B569:O569"/>
    <mergeCell ref="B564:O564"/>
    <mergeCell ref="B565:C565"/>
    <mergeCell ref="D565:E565"/>
    <mergeCell ref="M565:N565"/>
    <mergeCell ref="B566:E566"/>
    <mergeCell ref="M566:N566"/>
    <mergeCell ref="B561:E561"/>
    <mergeCell ref="M561:N561"/>
    <mergeCell ref="B562:E562"/>
    <mergeCell ref="M562:N562"/>
    <mergeCell ref="B563:E563"/>
    <mergeCell ref="M563:N563"/>
    <mergeCell ref="B575:E575"/>
    <mergeCell ref="M575:N575"/>
    <mergeCell ref="B576:E576"/>
    <mergeCell ref="M576:N576"/>
    <mergeCell ref="B577:E577"/>
    <mergeCell ref="M577:N577"/>
    <mergeCell ref="B572:E572"/>
    <mergeCell ref="M572:N572"/>
    <mergeCell ref="B573:E573"/>
    <mergeCell ref="M573:N573"/>
    <mergeCell ref="B574:E574"/>
    <mergeCell ref="M574:N574"/>
    <mergeCell ref="B570:C570"/>
    <mergeCell ref="D570:E570"/>
    <mergeCell ref="M570:N570"/>
    <mergeCell ref="B571:C571"/>
    <mergeCell ref="D571:E571"/>
    <mergeCell ref="M571:N571"/>
    <mergeCell ref="B584:O584"/>
    <mergeCell ref="B585:C585"/>
    <mergeCell ref="D585:E585"/>
    <mergeCell ref="M585:N585"/>
    <mergeCell ref="B586:E586"/>
    <mergeCell ref="M586:N586"/>
    <mergeCell ref="B581:E581"/>
    <mergeCell ref="M581:N581"/>
    <mergeCell ref="B582:E582"/>
    <mergeCell ref="M582:N582"/>
    <mergeCell ref="B583:E583"/>
    <mergeCell ref="M583:N583"/>
    <mergeCell ref="B578:O578"/>
    <mergeCell ref="B579:O579"/>
    <mergeCell ref="B580:C580"/>
    <mergeCell ref="D580:E580"/>
    <mergeCell ref="M580:N580"/>
    <mergeCell ref="B592:E592"/>
    <mergeCell ref="M592:N592"/>
    <mergeCell ref="B593:E593"/>
    <mergeCell ref="M593:N593"/>
    <mergeCell ref="B594:E594"/>
    <mergeCell ref="M594:N594"/>
    <mergeCell ref="B590:C590"/>
    <mergeCell ref="D590:E590"/>
    <mergeCell ref="M590:N590"/>
    <mergeCell ref="B591:C591"/>
    <mergeCell ref="D591:E591"/>
    <mergeCell ref="M591:N591"/>
    <mergeCell ref="B587:E587"/>
    <mergeCell ref="M587:N587"/>
    <mergeCell ref="B588:E588"/>
    <mergeCell ref="M588:N588"/>
    <mergeCell ref="B589:O589"/>
    <mergeCell ref="B603:E603"/>
    <mergeCell ref="M603:N603"/>
    <mergeCell ref="B604:E604"/>
    <mergeCell ref="M604:N604"/>
    <mergeCell ref="B605:O605"/>
    <mergeCell ref="B601:C601"/>
    <mergeCell ref="D601:E601"/>
    <mergeCell ref="M601:N601"/>
    <mergeCell ref="B602:E602"/>
    <mergeCell ref="M602:N602"/>
    <mergeCell ref="B598:E598"/>
    <mergeCell ref="M598:N598"/>
    <mergeCell ref="B599:E599"/>
    <mergeCell ref="M599:N599"/>
    <mergeCell ref="B600:O600"/>
    <mergeCell ref="B595:O595"/>
    <mergeCell ref="B596:C596"/>
    <mergeCell ref="D596:E596"/>
    <mergeCell ref="M596:N596"/>
    <mergeCell ref="B597:E597"/>
    <mergeCell ref="M597:N597"/>
    <mergeCell ref="B613:E613"/>
    <mergeCell ref="M613:N613"/>
    <mergeCell ref="B614:E614"/>
    <mergeCell ref="M614:N614"/>
    <mergeCell ref="B615:E615"/>
    <mergeCell ref="M615:N615"/>
    <mergeCell ref="B611:C611"/>
    <mergeCell ref="D611:E611"/>
    <mergeCell ref="M611:N611"/>
    <mergeCell ref="B612:E612"/>
    <mergeCell ref="M612:N612"/>
    <mergeCell ref="B608:E608"/>
    <mergeCell ref="M608:N608"/>
    <mergeCell ref="B609:E609"/>
    <mergeCell ref="M609:N609"/>
    <mergeCell ref="B610:O610"/>
    <mergeCell ref="B606:C606"/>
    <mergeCell ref="D606:E606"/>
    <mergeCell ref="M606:N606"/>
    <mergeCell ref="B607:E607"/>
    <mergeCell ref="M607:N607"/>
    <mergeCell ref="B625:C625"/>
    <mergeCell ref="D625:E625"/>
    <mergeCell ref="M625:N625"/>
    <mergeCell ref="B626:E626"/>
    <mergeCell ref="M626:N626"/>
    <mergeCell ref="B622:E622"/>
    <mergeCell ref="M622:N622"/>
    <mergeCell ref="B623:E623"/>
    <mergeCell ref="M623:N623"/>
    <mergeCell ref="B624:O624"/>
    <mergeCell ref="B619:O619"/>
    <mergeCell ref="B620:C620"/>
    <mergeCell ref="D620:E620"/>
    <mergeCell ref="M620:N620"/>
    <mergeCell ref="B621:E621"/>
    <mergeCell ref="M621:N621"/>
    <mergeCell ref="B616:E616"/>
    <mergeCell ref="M616:N616"/>
    <mergeCell ref="B617:E617"/>
    <mergeCell ref="M617:N617"/>
    <mergeCell ref="B618:O618"/>
    <mergeCell ref="B635:C635"/>
    <mergeCell ref="D635:E635"/>
    <mergeCell ref="M635:N635"/>
    <mergeCell ref="B636:C636"/>
    <mergeCell ref="D636:E636"/>
    <mergeCell ref="M636:N636"/>
    <mergeCell ref="B632:E632"/>
    <mergeCell ref="M632:N632"/>
    <mergeCell ref="B633:E633"/>
    <mergeCell ref="M633:N633"/>
    <mergeCell ref="B634:O634"/>
    <mergeCell ref="B630:C630"/>
    <mergeCell ref="D630:E630"/>
    <mergeCell ref="M630:N630"/>
    <mergeCell ref="B631:E631"/>
    <mergeCell ref="M631:N631"/>
    <mergeCell ref="B627:E627"/>
    <mergeCell ref="M627:N627"/>
    <mergeCell ref="B628:E628"/>
    <mergeCell ref="M628:N628"/>
    <mergeCell ref="B629:O629"/>
    <mergeCell ref="B643:C643"/>
    <mergeCell ref="D643:E643"/>
    <mergeCell ref="M643:N643"/>
    <mergeCell ref="B644:E644"/>
    <mergeCell ref="M644:N644"/>
    <mergeCell ref="B640:O640"/>
    <mergeCell ref="B641:C641"/>
    <mergeCell ref="D641:E641"/>
    <mergeCell ref="M641:N641"/>
    <mergeCell ref="B642:C642"/>
    <mergeCell ref="D642:E642"/>
    <mergeCell ref="M642:N642"/>
    <mergeCell ref="B637:E637"/>
    <mergeCell ref="M637:N637"/>
    <mergeCell ref="B638:E638"/>
    <mergeCell ref="M638:N638"/>
    <mergeCell ref="B639:E639"/>
    <mergeCell ref="M639:N639"/>
    <mergeCell ref="B655:O655"/>
    <mergeCell ref="B651:E651"/>
    <mergeCell ref="M651:N651"/>
    <mergeCell ref="B652:E652"/>
    <mergeCell ref="M652:N652"/>
    <mergeCell ref="B654:O654"/>
    <mergeCell ref="B648:E648"/>
    <mergeCell ref="M648:N648"/>
    <mergeCell ref="B649:E649"/>
    <mergeCell ref="M649:N649"/>
    <mergeCell ref="B650:E650"/>
    <mergeCell ref="M650:N650"/>
    <mergeCell ref="B645:E645"/>
    <mergeCell ref="M645:N645"/>
    <mergeCell ref="B646:E646"/>
    <mergeCell ref="M646:N646"/>
    <mergeCell ref="B647:E647"/>
    <mergeCell ref="M647:N647"/>
  </mergeCells>
  <pageMargins left="9.8425196850393706E-2" right="9.8425196850393706E-2" top="0.27559055118110198" bottom="0.58237401574803105" header="0.27559055118110198" footer="0.196850393700787"/>
  <pageSetup paperSize="9" orientation="landscape" horizontalDpi="300" verticalDpi="300" r:id="rId1"/>
  <headerFooter alignWithMargins="0">
    <oddFooter>&amp;L&amp;"Arial,Regular"&amp;8 01.04.2022 (7:36:43) &amp;C&amp;"Arial,Regular"&amp;8 EDS_SMVS_pracovni &amp;R&amp;"Arial,Regular"&amp;8 AdolfPolak314 
&amp;B&amp;"Arial"&amp;8Strana:&amp;B &amp;P/&amp;N</oddFooter>
  </headerFooter>
  <ignoredErrors>
    <ignoredError sqref="G112:H112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Sheet1</vt:lpstr>
      <vt:lpstr>Sheet1!Názvy_tisku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UHEREK Miroslav</cp:lastModifiedBy>
  <dcterms:created xsi:type="dcterms:W3CDTF">2022-04-01T12:41:25Z</dcterms:created>
  <dcterms:modified xsi:type="dcterms:W3CDTF">2022-06-08T13:35:01Z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