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NUL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ndard\Desktop\2020\"/>
    </mc:Choice>
  </mc:AlternateContent>
  <bookViews>
    <workbookView xWindow="0" yWindow="0" windowWidth="19200" windowHeight="8235"/>
  </bookViews>
  <sheets>
    <sheet name="Sheet1" sheetId="1" r:id="rId1"/>
  </sheets>
  <definedNames>
    <definedName name="_xlnm.Print_Titles" localSheetId="0">Sheet1!$1:$3</definedName>
  </definedNames>
  <calcPr calcId="152511"/>
</workbook>
</file>

<file path=xl/calcChain.xml><?xml version="1.0" encoding="utf-8"?>
<calcChain xmlns="http://schemas.openxmlformats.org/spreadsheetml/2006/main">
  <c r="H119" i="1" l="1"/>
  <c r="H120" i="1" s="1"/>
  <c r="I119" i="1"/>
  <c r="I120" i="1"/>
  <c r="H588" i="1" l="1"/>
  <c r="I588" i="1"/>
  <c r="H589" i="1"/>
  <c r="I589" i="1"/>
  <c r="I476" i="1" l="1"/>
  <c r="H124" i="1" l="1"/>
  <c r="I124" i="1"/>
  <c r="H125" i="1"/>
  <c r="I125" i="1"/>
  <c r="H113" i="1"/>
  <c r="I113" i="1"/>
  <c r="H114" i="1"/>
  <c r="H115" i="1" s="1"/>
  <c r="I114" i="1"/>
  <c r="I115" i="1" s="1"/>
  <c r="H107" i="1"/>
  <c r="H109" i="1" s="1"/>
  <c r="I107" i="1"/>
  <c r="I109" i="1" s="1"/>
  <c r="H102" i="1"/>
  <c r="H126" i="1" s="1"/>
  <c r="I102" i="1"/>
  <c r="I126" i="1" s="1"/>
  <c r="H103" i="1"/>
  <c r="I103" i="1"/>
  <c r="H97" i="1"/>
  <c r="H98" i="1" s="1"/>
  <c r="I97" i="1"/>
  <c r="I127" i="1" s="1"/>
  <c r="H685" i="1"/>
  <c r="H686" i="1" s="1"/>
  <c r="I685" i="1"/>
  <c r="I686" i="1" s="1"/>
  <c r="H679" i="1"/>
  <c r="H681" i="1" s="1"/>
  <c r="I679" i="1"/>
  <c r="I681" i="1" s="1"/>
  <c r="H673" i="1"/>
  <c r="H675" i="1" s="1"/>
  <c r="I673" i="1"/>
  <c r="I675" i="1" s="1"/>
  <c r="H668" i="1"/>
  <c r="H670" i="1" s="1"/>
  <c r="I668" i="1"/>
  <c r="I670" i="1" s="1"/>
  <c r="H663" i="1"/>
  <c r="H665" i="1" s="1"/>
  <c r="I663" i="1"/>
  <c r="I665" i="1" s="1"/>
  <c r="H658" i="1"/>
  <c r="H660" i="1" s="1"/>
  <c r="I658" i="1"/>
  <c r="I660" i="1" s="1"/>
  <c r="H653" i="1"/>
  <c r="I653" i="1"/>
  <c r="H649" i="1"/>
  <c r="H688" i="1" s="1"/>
  <c r="I649" i="1"/>
  <c r="I688" i="1" s="1"/>
  <c r="I687" i="1" l="1"/>
  <c r="I689" i="1" s="1"/>
  <c r="I104" i="1"/>
  <c r="H687" i="1"/>
  <c r="H689" i="1" s="1"/>
  <c r="H104" i="1"/>
  <c r="I128" i="1"/>
  <c r="I650" i="1"/>
  <c r="I655" i="1"/>
  <c r="I98" i="1"/>
  <c r="H127" i="1"/>
  <c r="H128" i="1" s="1"/>
  <c r="H650" i="1"/>
  <c r="H655" i="1"/>
  <c r="H181" i="1"/>
  <c r="H183" i="1" s="1"/>
  <c r="I181" i="1"/>
  <c r="I183" i="1" s="1"/>
  <c r="H176" i="1"/>
  <c r="H178" i="1" s="1"/>
  <c r="I176" i="1"/>
  <c r="I178" i="1" s="1"/>
  <c r="H171" i="1"/>
  <c r="H173" i="1" s="1"/>
  <c r="I171" i="1"/>
  <c r="I173" i="1" s="1"/>
  <c r="H166" i="1"/>
  <c r="H168" i="1" s="1"/>
  <c r="I166" i="1"/>
  <c r="I168" i="1" s="1"/>
  <c r="H161" i="1"/>
  <c r="I161" i="1"/>
  <c r="H162" i="1"/>
  <c r="I162" i="1"/>
  <c r="H156" i="1"/>
  <c r="H157" i="1" s="1"/>
  <c r="I156" i="1"/>
  <c r="I157" i="1" s="1"/>
  <c r="H150" i="1"/>
  <c r="H152" i="1" s="1"/>
  <c r="I150" i="1"/>
  <c r="I152" i="1" s="1"/>
  <c r="H145" i="1"/>
  <c r="H147" i="1" s="1"/>
  <c r="I145" i="1"/>
  <c r="I147" i="1" s="1"/>
  <c r="H140" i="1"/>
  <c r="I140" i="1"/>
  <c r="H141" i="1"/>
  <c r="H142" i="1" s="1"/>
  <c r="I141" i="1"/>
  <c r="H163" i="1" l="1"/>
  <c r="I163" i="1"/>
  <c r="I142" i="1"/>
  <c r="H49" i="1"/>
  <c r="H50" i="1" s="1"/>
  <c r="I49" i="1"/>
  <c r="I50" i="1" s="1"/>
  <c r="H44" i="1"/>
  <c r="I44" i="1"/>
  <c r="I45" i="1" s="1"/>
  <c r="H45" i="1"/>
  <c r="H39" i="1"/>
  <c r="I39" i="1"/>
  <c r="H40" i="1"/>
  <c r="I52" i="1" l="1"/>
  <c r="H52" i="1"/>
  <c r="I40" i="1"/>
  <c r="H33" i="1"/>
  <c r="H35" i="1" s="1"/>
  <c r="I33" i="1"/>
  <c r="I35" i="1" s="1"/>
  <c r="H27" i="1"/>
  <c r="I27" i="1"/>
  <c r="I29" i="1" s="1"/>
  <c r="H29" i="1"/>
  <c r="H22" i="1"/>
  <c r="I22" i="1"/>
  <c r="I24" i="1" s="1"/>
  <c r="H24" i="1"/>
  <c r="H17" i="1"/>
  <c r="H19" i="1" s="1"/>
  <c r="I17" i="1"/>
  <c r="H386" i="1"/>
  <c r="H387" i="1" s="1"/>
  <c r="I386" i="1"/>
  <c r="I387" i="1" s="1"/>
  <c r="H378" i="1"/>
  <c r="I378" i="1"/>
  <c r="H379" i="1"/>
  <c r="I379" i="1"/>
  <c r="H372" i="1"/>
  <c r="I372" i="1"/>
  <c r="H373" i="1"/>
  <c r="I373" i="1"/>
  <c r="I374" i="1" s="1"/>
  <c r="H364" i="1"/>
  <c r="I364" i="1"/>
  <c r="H365" i="1"/>
  <c r="I365" i="1"/>
  <c r="H356" i="1"/>
  <c r="H357" i="1" s="1"/>
  <c r="I356" i="1"/>
  <c r="I357" i="1" s="1"/>
  <c r="H351" i="1"/>
  <c r="H352" i="1" s="1"/>
  <c r="I351" i="1"/>
  <c r="I352" i="1" s="1"/>
  <c r="H346" i="1"/>
  <c r="H347" i="1" s="1"/>
  <c r="I346" i="1"/>
  <c r="I347" i="1" s="1"/>
  <c r="H341" i="1"/>
  <c r="H342" i="1" s="1"/>
  <c r="I341" i="1"/>
  <c r="I342" i="1" s="1"/>
  <c r="H134" i="1"/>
  <c r="H184" i="1" s="1"/>
  <c r="I134" i="1"/>
  <c r="I184" i="1" s="1"/>
  <c r="H135" i="1"/>
  <c r="H185" i="1" s="1"/>
  <c r="I135" i="1"/>
  <c r="I185" i="1" s="1"/>
  <c r="H87" i="1"/>
  <c r="I87" i="1"/>
  <c r="H88" i="1"/>
  <c r="I88" i="1"/>
  <c r="I89" i="1" s="1"/>
  <c r="H82" i="1"/>
  <c r="H83" i="1" s="1"/>
  <c r="I82" i="1"/>
  <c r="I83" i="1" s="1"/>
  <c r="H76" i="1"/>
  <c r="I76" i="1"/>
  <c r="H77" i="1"/>
  <c r="I77" i="1"/>
  <c r="H59" i="1"/>
  <c r="H60" i="1" s="1"/>
  <c r="I59" i="1"/>
  <c r="I60" i="1" s="1"/>
  <c r="H70" i="1"/>
  <c r="H72" i="1" s="1"/>
  <c r="I70" i="1"/>
  <c r="I72" i="1" s="1"/>
  <c r="H64" i="1"/>
  <c r="H66" i="1" s="1"/>
  <c r="I64" i="1"/>
  <c r="I66" i="1" s="1"/>
  <c r="H638" i="1"/>
  <c r="H639" i="1" s="1"/>
  <c r="I638" i="1"/>
  <c r="I639" i="1" s="1"/>
  <c r="H633" i="1"/>
  <c r="H634" i="1" s="1"/>
  <c r="I633" i="1"/>
  <c r="I634" i="1" s="1"/>
  <c r="H628" i="1"/>
  <c r="H629" i="1" s="1"/>
  <c r="I628" i="1"/>
  <c r="I629" i="1" s="1"/>
  <c r="H619" i="1"/>
  <c r="I619" i="1"/>
  <c r="I621" i="1" s="1"/>
  <c r="H620" i="1"/>
  <c r="H621" i="1" s="1"/>
  <c r="I620" i="1"/>
  <c r="H614" i="1"/>
  <c r="H615" i="1" s="1"/>
  <c r="I614" i="1"/>
  <c r="I615" i="1" s="1"/>
  <c r="H590" i="1"/>
  <c r="I590" i="1"/>
  <c r="H581" i="1"/>
  <c r="H582" i="1" s="1"/>
  <c r="I581" i="1"/>
  <c r="I582" i="1" s="1"/>
  <c r="H576" i="1"/>
  <c r="H577" i="1" s="1"/>
  <c r="I576" i="1"/>
  <c r="I577" i="1" s="1"/>
  <c r="H608" i="1"/>
  <c r="H609" i="1" s="1"/>
  <c r="I608" i="1"/>
  <c r="I609" i="1" s="1"/>
  <c r="H603" i="1"/>
  <c r="H604" i="1" s="1"/>
  <c r="I603" i="1"/>
  <c r="I604" i="1" s="1"/>
  <c r="H597" i="1"/>
  <c r="H598" i="1" s="1"/>
  <c r="I597" i="1"/>
  <c r="I598" i="1" s="1"/>
  <c r="H8" i="1"/>
  <c r="H10" i="1" s="1"/>
  <c r="I8" i="1"/>
  <c r="I10" i="1" s="1"/>
  <c r="H12" i="1"/>
  <c r="I12" i="1"/>
  <c r="H718" i="1"/>
  <c r="I718" i="1"/>
  <c r="H719" i="1"/>
  <c r="I719" i="1"/>
  <c r="H710" i="1"/>
  <c r="I710" i="1"/>
  <c r="H711" i="1"/>
  <c r="I711" i="1"/>
  <c r="H705" i="1"/>
  <c r="H706" i="1" s="1"/>
  <c r="I705" i="1"/>
  <c r="I706" i="1" s="1"/>
  <c r="H698" i="1"/>
  <c r="H700" i="1" s="1"/>
  <c r="I698" i="1"/>
  <c r="I700" i="1" s="1"/>
  <c r="H693" i="1"/>
  <c r="H695" i="1" s="1"/>
  <c r="I693" i="1"/>
  <c r="I695" i="1" s="1"/>
  <c r="H410" i="1"/>
  <c r="H411" i="1" s="1"/>
  <c r="I410" i="1"/>
  <c r="I411" i="1" s="1"/>
  <c r="H404" i="1"/>
  <c r="H406" i="1" s="1"/>
  <c r="I404" i="1"/>
  <c r="I406" i="1" s="1"/>
  <c r="H400" i="1"/>
  <c r="H401" i="1" s="1"/>
  <c r="I400" i="1"/>
  <c r="I401" i="1" s="1"/>
  <c r="H395" i="1"/>
  <c r="H396" i="1" s="1"/>
  <c r="I395" i="1"/>
  <c r="I396" i="1" s="1"/>
  <c r="H237" i="1"/>
  <c r="H238" i="1" s="1"/>
  <c r="I237" i="1"/>
  <c r="I238" i="1" s="1"/>
  <c r="H241" i="1"/>
  <c r="H243" i="1" s="1"/>
  <c r="I241" i="1"/>
  <c r="I243" i="1" s="1"/>
  <c r="H230" i="1"/>
  <c r="H232" i="1" s="1"/>
  <c r="I230" i="1"/>
  <c r="I232" i="1" s="1"/>
  <c r="H225" i="1"/>
  <c r="I225" i="1"/>
  <c r="H226" i="1"/>
  <c r="I226" i="1"/>
  <c r="H217" i="1"/>
  <c r="H219" i="1" s="1"/>
  <c r="I217" i="1"/>
  <c r="I219" i="1" s="1"/>
  <c r="H249" i="1"/>
  <c r="H250" i="1" s="1"/>
  <c r="I249" i="1"/>
  <c r="I250" i="1" s="1"/>
  <c r="H212" i="1"/>
  <c r="I212" i="1"/>
  <c r="H213" i="1"/>
  <c r="I213" i="1"/>
  <c r="H214" i="1" l="1"/>
  <c r="I227" i="1"/>
  <c r="H89" i="1"/>
  <c r="H374" i="1"/>
  <c r="H227" i="1"/>
  <c r="H712" i="1"/>
  <c r="H720" i="1"/>
  <c r="I712" i="1"/>
  <c r="I51" i="1"/>
  <c r="I53" i="1" s="1"/>
  <c r="H51" i="1"/>
  <c r="H53" i="1" s="1"/>
  <c r="I720" i="1"/>
  <c r="H11" i="1"/>
  <c r="H13" i="1" s="1"/>
  <c r="H78" i="1"/>
  <c r="H380" i="1"/>
  <c r="I214" i="1"/>
  <c r="I11" i="1"/>
  <c r="I13" i="1" s="1"/>
  <c r="I78" i="1"/>
  <c r="I380" i="1"/>
  <c r="I19" i="1"/>
  <c r="I136" i="1"/>
  <c r="H136" i="1"/>
  <c r="H366" i="1"/>
  <c r="H186" i="1"/>
  <c r="I186" i="1"/>
  <c r="I388" i="1"/>
  <c r="H388" i="1"/>
  <c r="H91" i="1"/>
  <c r="H90" i="1"/>
  <c r="I91" i="1"/>
  <c r="I90" i="1"/>
  <c r="I366" i="1"/>
  <c r="H206" i="1"/>
  <c r="H208" i="1" s="1"/>
  <c r="I206" i="1"/>
  <c r="I208" i="1" s="1"/>
  <c r="H202" i="1"/>
  <c r="H203" i="1" s="1"/>
  <c r="I202" i="1"/>
  <c r="I203" i="1" s="1"/>
  <c r="H195" i="1"/>
  <c r="I195" i="1"/>
  <c r="H191" i="1"/>
  <c r="I191" i="1"/>
  <c r="H336" i="1"/>
  <c r="H337" i="1" s="1"/>
  <c r="I336" i="1"/>
  <c r="I337" i="1" s="1"/>
  <c r="H331" i="1"/>
  <c r="H332" i="1" s="1"/>
  <c r="I331" i="1"/>
  <c r="H321" i="1"/>
  <c r="H322" i="1" s="1"/>
  <c r="I321" i="1"/>
  <c r="I322" i="1" s="1"/>
  <c r="H314" i="1"/>
  <c r="H315" i="1" s="1"/>
  <c r="I314" i="1"/>
  <c r="I315" i="1" s="1"/>
  <c r="H306" i="1"/>
  <c r="I306" i="1"/>
  <c r="I308" i="1" s="1"/>
  <c r="H308" i="1"/>
  <c r="H721" i="1"/>
  <c r="I721" i="1"/>
  <c r="H722" i="1"/>
  <c r="I722" i="1"/>
  <c r="I723" i="1" s="1"/>
  <c r="H571" i="1"/>
  <c r="H572" i="1" s="1"/>
  <c r="I571" i="1"/>
  <c r="I572" i="1"/>
  <c r="H566" i="1"/>
  <c r="H567" i="1" s="1"/>
  <c r="I566" i="1"/>
  <c r="I567" i="1"/>
  <c r="H557" i="1"/>
  <c r="H558" i="1" s="1"/>
  <c r="I557" i="1"/>
  <c r="I558" i="1" s="1"/>
  <c r="H550" i="1"/>
  <c r="H551" i="1" s="1"/>
  <c r="I550" i="1"/>
  <c r="I551" i="1" s="1"/>
  <c r="H545" i="1"/>
  <c r="H546" i="1" s="1"/>
  <c r="I545" i="1"/>
  <c r="I546" i="1"/>
  <c r="H540" i="1"/>
  <c r="H541" i="1" s="1"/>
  <c r="I540" i="1"/>
  <c r="I541" i="1"/>
  <c r="H524" i="1"/>
  <c r="H525" i="1" s="1"/>
  <c r="I524" i="1"/>
  <c r="I525" i="1" s="1"/>
  <c r="H535" i="1"/>
  <c r="H536" i="1" s="1"/>
  <c r="I535" i="1"/>
  <c r="I536" i="1"/>
  <c r="H529" i="1"/>
  <c r="H640" i="1" s="1"/>
  <c r="I529" i="1"/>
  <c r="I640" i="1" s="1"/>
  <c r="H530" i="1"/>
  <c r="I530" i="1"/>
  <c r="I531" i="1" s="1"/>
  <c r="H514" i="1"/>
  <c r="H516" i="1" s="1"/>
  <c r="I514" i="1"/>
  <c r="I516" i="1" s="1"/>
  <c r="H509" i="1"/>
  <c r="I509" i="1"/>
  <c r="H510" i="1"/>
  <c r="I510" i="1"/>
  <c r="H503" i="1"/>
  <c r="H505" i="1" s="1"/>
  <c r="I503" i="1"/>
  <c r="I505" i="1" s="1"/>
  <c r="H498" i="1"/>
  <c r="I498" i="1"/>
  <c r="I500" i="1" s="1"/>
  <c r="H500" i="1"/>
  <c r="H493" i="1"/>
  <c r="H495" i="1" s="1"/>
  <c r="I493" i="1"/>
  <c r="I495" i="1" s="1"/>
  <c r="H488" i="1"/>
  <c r="H490" i="1" s="1"/>
  <c r="I488" i="1"/>
  <c r="I490" i="1" s="1"/>
  <c r="H483" i="1"/>
  <c r="I483" i="1"/>
  <c r="H484" i="1"/>
  <c r="I484" i="1"/>
  <c r="H302" i="1"/>
  <c r="H303" i="1" s="1"/>
  <c r="I302" i="1"/>
  <c r="I303" i="1" s="1"/>
  <c r="H296" i="1"/>
  <c r="I296" i="1"/>
  <c r="H297" i="1"/>
  <c r="I297" i="1"/>
  <c r="H288" i="1"/>
  <c r="I288" i="1"/>
  <c r="H289" i="1"/>
  <c r="I289" i="1"/>
  <c r="H280" i="1"/>
  <c r="H282" i="1" s="1"/>
  <c r="I280" i="1"/>
  <c r="I282" i="1" s="1"/>
  <c r="H276" i="1"/>
  <c r="H277" i="1" s="1"/>
  <c r="I276" i="1"/>
  <c r="I277" i="1" s="1"/>
  <c r="H269" i="1"/>
  <c r="H270" i="1" s="1"/>
  <c r="I269" i="1"/>
  <c r="I270" i="1" s="1"/>
  <c r="H262" i="1"/>
  <c r="H264" i="1" s="1"/>
  <c r="I262" i="1"/>
  <c r="I264" i="1" s="1"/>
  <c r="H258" i="1"/>
  <c r="H259" i="1" s="1"/>
  <c r="I258" i="1"/>
  <c r="I259" i="1" s="1"/>
  <c r="H415" i="1"/>
  <c r="I415" i="1"/>
  <c r="I416" i="1" s="1"/>
  <c r="H416" i="1"/>
  <c r="H420" i="1"/>
  <c r="I420" i="1"/>
  <c r="H421" i="1"/>
  <c r="H422" i="1" s="1"/>
  <c r="I421" i="1"/>
  <c r="H423" i="1"/>
  <c r="I423" i="1"/>
  <c r="H455" i="1"/>
  <c r="H456" i="1" s="1"/>
  <c r="I455" i="1"/>
  <c r="I456" i="1" s="1"/>
  <c r="H460" i="1"/>
  <c r="H461" i="1" s="1"/>
  <c r="I460" i="1"/>
  <c r="I461" i="1" s="1"/>
  <c r="H468" i="1"/>
  <c r="I468" i="1"/>
  <c r="H469" i="1"/>
  <c r="I469" i="1"/>
  <c r="H476" i="1"/>
  <c r="H477" i="1"/>
  <c r="I477" i="1"/>
  <c r="I478" i="1" s="1"/>
  <c r="H444" i="1"/>
  <c r="H445" i="1" s="1"/>
  <c r="I444" i="1"/>
  <c r="I445" i="1" s="1"/>
  <c r="H438" i="1"/>
  <c r="H446" i="1" s="1"/>
  <c r="I438" i="1"/>
  <c r="I446" i="1" s="1"/>
  <c r="H439" i="1"/>
  <c r="I439" i="1"/>
  <c r="I440" i="1" s="1"/>
  <c r="H432" i="1"/>
  <c r="H433" i="1" s="1"/>
  <c r="I432" i="1"/>
  <c r="H440" i="1" l="1"/>
  <c r="I470" i="1"/>
  <c r="H290" i="1"/>
  <c r="H298" i="1"/>
  <c r="H511" i="1"/>
  <c r="H251" i="1"/>
  <c r="H253" i="1" s="1"/>
  <c r="I447" i="1"/>
  <c r="I448" i="1" s="1"/>
  <c r="H470" i="1"/>
  <c r="I485" i="1"/>
  <c r="H531" i="1"/>
  <c r="I422" i="1"/>
  <c r="I290" i="1"/>
  <c r="H485" i="1"/>
  <c r="I511" i="1"/>
  <c r="H252" i="1"/>
  <c r="I252" i="1"/>
  <c r="H478" i="1"/>
  <c r="I298" i="1"/>
  <c r="I389" i="1"/>
  <c r="I390" i="1" s="1"/>
  <c r="H197" i="1"/>
  <c r="H389" i="1"/>
  <c r="H390" i="1" s="1"/>
  <c r="H192" i="1"/>
  <c r="I251" i="1"/>
  <c r="H92" i="1"/>
  <c r="H447" i="1"/>
  <c r="H448" i="1" s="1"/>
  <c r="I424" i="1"/>
  <c r="I425" i="1" s="1"/>
  <c r="I433" i="1"/>
  <c r="H424" i="1"/>
  <c r="H425" i="1" s="1"/>
  <c r="I332" i="1"/>
  <c r="I192" i="1"/>
  <c r="I197" i="1"/>
  <c r="I641" i="1"/>
  <c r="I642" i="1" s="1"/>
  <c r="H324" i="1"/>
  <c r="H518" i="1"/>
  <c r="H517" i="1"/>
  <c r="I324" i="1"/>
  <c r="I92" i="1"/>
  <c r="I517" i="1"/>
  <c r="I518" i="1"/>
  <c r="H641" i="1"/>
  <c r="H642" i="1" s="1"/>
  <c r="I323" i="1"/>
  <c r="H323" i="1"/>
  <c r="H723" i="1"/>
  <c r="I253" i="1" l="1"/>
  <c r="H325" i="1"/>
  <c r="H519" i="1"/>
  <c r="I725" i="1"/>
  <c r="I729" i="1" s="1"/>
  <c r="I325" i="1"/>
  <c r="H725" i="1"/>
  <c r="H724" i="1"/>
  <c r="I519" i="1"/>
  <c r="I724" i="1"/>
  <c r="H726" i="1" l="1"/>
  <c r="I726" i="1"/>
  <c r="G44" i="1"/>
  <c r="F44" i="1"/>
  <c r="G39" i="1"/>
  <c r="G40" i="1" s="1"/>
  <c r="F39" i="1"/>
  <c r="F40" i="1" s="1"/>
  <c r="F566" i="1" l="1"/>
  <c r="G718" i="1" l="1"/>
  <c r="G719" i="1"/>
  <c r="F719" i="1"/>
  <c r="F718" i="1"/>
  <c r="G705" i="1"/>
  <c r="G706" i="1" s="1"/>
  <c r="F705" i="1"/>
  <c r="G628" i="1"/>
  <c r="G629" i="1" s="1"/>
  <c r="F628" i="1"/>
  <c r="F629" i="1" s="1"/>
  <c r="G597" i="1"/>
  <c r="G598" i="1" s="1"/>
  <c r="F597" i="1"/>
  <c r="F598" i="1" s="1"/>
  <c r="G588" i="1"/>
  <c r="G589" i="1"/>
  <c r="F589" i="1"/>
  <c r="F588" i="1"/>
  <c r="G566" i="1"/>
  <c r="G567" i="1" s="1"/>
  <c r="F567" i="1"/>
  <c r="G529" i="1"/>
  <c r="G530" i="1"/>
  <c r="F530" i="1"/>
  <c r="F529" i="1"/>
  <c r="G483" i="1"/>
  <c r="G484" i="1"/>
  <c r="F484" i="1"/>
  <c r="F483" i="1"/>
  <c r="G476" i="1"/>
  <c r="G477" i="1"/>
  <c r="F477" i="1"/>
  <c r="F476" i="1"/>
  <c r="G468" i="1"/>
  <c r="G469" i="1"/>
  <c r="F469" i="1"/>
  <c r="F468" i="1"/>
  <c r="G438" i="1"/>
  <c r="G439" i="1"/>
  <c r="F439" i="1"/>
  <c r="F438" i="1"/>
  <c r="F446" i="1" s="1"/>
  <c r="G378" i="1"/>
  <c r="G379" i="1"/>
  <c r="F379" i="1"/>
  <c r="F378" i="1"/>
  <c r="G372" i="1"/>
  <c r="G373" i="1"/>
  <c r="F372" i="1"/>
  <c r="F373" i="1"/>
  <c r="G364" i="1"/>
  <c r="G388" i="1" s="1"/>
  <c r="G365" i="1"/>
  <c r="F365" i="1"/>
  <c r="F364" i="1"/>
  <c r="G321" i="1"/>
  <c r="G322" i="1" s="1"/>
  <c r="F321" i="1"/>
  <c r="F322" i="1" s="1"/>
  <c r="G296" i="1"/>
  <c r="G297" i="1"/>
  <c r="F297" i="1"/>
  <c r="F296" i="1"/>
  <c r="G258" i="1"/>
  <c r="G259" i="1" s="1"/>
  <c r="F258" i="1"/>
  <c r="F259" i="1" s="1"/>
  <c r="G288" i="1"/>
  <c r="G289" i="1"/>
  <c r="F289" i="1"/>
  <c r="F288" i="1"/>
  <c r="G249" i="1"/>
  <c r="G250" i="1" s="1"/>
  <c r="F249" i="1"/>
  <c r="F250" i="1" s="1"/>
  <c r="G276" i="1"/>
  <c r="G277" i="1" s="1"/>
  <c r="F276" i="1"/>
  <c r="F277" i="1" s="1"/>
  <c r="G314" i="1"/>
  <c r="G315" i="1" s="1"/>
  <c r="F314" i="1"/>
  <c r="F315" i="1" s="1"/>
  <c r="G386" i="1"/>
  <c r="G387" i="1" s="1"/>
  <c r="F386" i="1"/>
  <c r="F387" i="1" s="1"/>
  <c r="G432" i="1"/>
  <c r="G433" i="1" s="1"/>
  <c r="F432" i="1"/>
  <c r="F433" i="1" s="1"/>
  <c r="G455" i="1"/>
  <c r="G456" i="1" s="1"/>
  <c r="F455" i="1"/>
  <c r="F456" i="1" s="1"/>
  <c r="G557" i="1"/>
  <c r="G558" i="1" s="1"/>
  <c r="F557" i="1"/>
  <c r="F558" i="1" s="1"/>
  <c r="G649" i="1"/>
  <c r="G650" i="1" s="1"/>
  <c r="F649" i="1"/>
  <c r="F650" i="1" s="1"/>
  <c r="G614" i="1"/>
  <c r="G615" i="1" s="1"/>
  <c r="F614" i="1"/>
  <c r="F615" i="1" s="1"/>
  <c r="G603" i="1"/>
  <c r="G604" i="1" s="1"/>
  <c r="F603" i="1"/>
  <c r="F604" i="1" s="1"/>
  <c r="G331" i="1"/>
  <c r="G332" i="1" s="1"/>
  <c r="F331" i="1"/>
  <c r="F332" i="1" s="1"/>
  <c r="G269" i="1"/>
  <c r="G270" i="1" s="1"/>
  <c r="F269" i="1"/>
  <c r="F270" i="1" s="1"/>
  <c r="G237" i="1"/>
  <c r="G238" i="1" s="1"/>
  <c r="F237" i="1"/>
  <c r="F238" i="1" s="1"/>
  <c r="G225" i="1"/>
  <c r="G226" i="1"/>
  <c r="F226" i="1"/>
  <c r="F225" i="1"/>
  <c r="G212" i="1"/>
  <c r="G213" i="1"/>
  <c r="F213" i="1"/>
  <c r="F212" i="1"/>
  <c r="G202" i="1"/>
  <c r="G203" i="1" s="1"/>
  <c r="F202" i="1"/>
  <c r="F203" i="1" s="1"/>
  <c r="G150" i="1"/>
  <c r="G152" i="1" s="1"/>
  <c r="F150" i="1"/>
  <c r="F152" i="1" s="1"/>
  <c r="G191" i="1"/>
  <c r="G192" i="1" s="1"/>
  <c r="F191" i="1"/>
  <c r="F192" i="1" s="1"/>
  <c r="G302" i="1"/>
  <c r="G303" i="1" s="1"/>
  <c r="F302" i="1"/>
  <c r="F303" i="1" s="1"/>
  <c r="G336" i="1"/>
  <c r="G337" i="1" s="1"/>
  <c r="F336" i="1"/>
  <c r="F337" i="1" s="1"/>
  <c r="G341" i="1"/>
  <c r="G342" i="1" s="1"/>
  <c r="F341" i="1"/>
  <c r="F342" i="1" s="1"/>
  <c r="G346" i="1"/>
  <c r="G347" i="1" s="1"/>
  <c r="F346" i="1"/>
  <c r="F347" i="1" s="1"/>
  <c r="G351" i="1"/>
  <c r="G352" i="1" s="1"/>
  <c r="F351" i="1"/>
  <c r="F352" i="1" s="1"/>
  <c r="G356" i="1"/>
  <c r="G357" i="1" s="1"/>
  <c r="F356" i="1"/>
  <c r="F357" i="1" s="1"/>
  <c r="G395" i="1"/>
  <c r="G396" i="1" s="1"/>
  <c r="F395" i="1"/>
  <c r="F396" i="1" s="1"/>
  <c r="G400" i="1"/>
  <c r="G401" i="1" s="1"/>
  <c r="F400" i="1"/>
  <c r="F401" i="1" s="1"/>
  <c r="G410" i="1"/>
  <c r="G411" i="1" s="1"/>
  <c r="F410" i="1"/>
  <c r="F411" i="1" s="1"/>
  <c r="G415" i="1"/>
  <c r="G416" i="1" s="1"/>
  <c r="F415" i="1"/>
  <c r="F416" i="1" s="1"/>
  <c r="G444" i="1"/>
  <c r="G445" i="1" s="1"/>
  <c r="F444" i="1"/>
  <c r="F445" i="1" s="1"/>
  <c r="G460" i="1"/>
  <c r="G461" i="1" s="1"/>
  <c r="F460" i="1"/>
  <c r="F461" i="1" s="1"/>
  <c r="G524" i="1"/>
  <c r="G525" i="1" s="1"/>
  <c r="F524" i="1"/>
  <c r="F525" i="1" s="1"/>
  <c r="G535" i="1"/>
  <c r="G536" i="1" s="1"/>
  <c r="F535" i="1"/>
  <c r="F536" i="1" s="1"/>
  <c r="G540" i="1"/>
  <c r="G541" i="1" s="1"/>
  <c r="F540" i="1"/>
  <c r="F541" i="1" s="1"/>
  <c r="G545" i="1"/>
  <c r="G546" i="1" s="1"/>
  <c r="F545" i="1"/>
  <c r="F546" i="1" s="1"/>
  <c r="G550" i="1"/>
  <c r="G551" i="1" s="1"/>
  <c r="F550" i="1"/>
  <c r="F551" i="1" s="1"/>
  <c r="G571" i="1"/>
  <c r="G572" i="1" s="1"/>
  <c r="F571" i="1"/>
  <c r="F572" i="1" s="1"/>
  <c r="G576" i="1"/>
  <c r="G577" i="1" s="1"/>
  <c r="F576" i="1"/>
  <c r="F577" i="1" s="1"/>
  <c r="G581" i="1"/>
  <c r="G582" i="1" s="1"/>
  <c r="F581" i="1"/>
  <c r="F582" i="1" s="1"/>
  <c r="G608" i="1"/>
  <c r="G609" i="1" s="1"/>
  <c r="F608" i="1"/>
  <c r="F609" i="1" s="1"/>
  <c r="G633" i="1"/>
  <c r="G634" i="1" s="1"/>
  <c r="F633" i="1"/>
  <c r="F634" i="1" s="1"/>
  <c r="G638" i="1"/>
  <c r="G639" i="1" s="1"/>
  <c r="F638" i="1"/>
  <c r="F639" i="1" s="1"/>
  <c r="G685" i="1"/>
  <c r="G686" i="1" s="1"/>
  <c r="F685" i="1"/>
  <c r="F686" i="1" s="1"/>
  <c r="G679" i="1"/>
  <c r="G681" i="1" s="1"/>
  <c r="F679" i="1"/>
  <c r="F681" i="1" s="1"/>
  <c r="G711" i="1"/>
  <c r="F711" i="1"/>
  <c r="G710" i="1"/>
  <c r="F710" i="1"/>
  <c r="G620" i="1"/>
  <c r="F620" i="1"/>
  <c r="G619" i="1"/>
  <c r="F619" i="1"/>
  <c r="G510" i="1"/>
  <c r="F510" i="1"/>
  <c r="G509" i="1"/>
  <c r="F509" i="1"/>
  <c r="G421" i="1"/>
  <c r="F421" i="1"/>
  <c r="G420" i="1"/>
  <c r="F420" i="1"/>
  <c r="G698" i="1"/>
  <c r="G700" i="1" s="1"/>
  <c r="F698" i="1"/>
  <c r="F700" i="1" s="1"/>
  <c r="G693" i="1"/>
  <c r="G695" i="1" s="1"/>
  <c r="F693" i="1"/>
  <c r="F695" i="1" s="1"/>
  <c r="G673" i="1"/>
  <c r="G675" i="1" s="1"/>
  <c r="F673" i="1"/>
  <c r="F675" i="1" s="1"/>
  <c r="G668" i="1"/>
  <c r="G670" i="1" s="1"/>
  <c r="F668" i="1"/>
  <c r="F670" i="1" s="1"/>
  <c r="G663" i="1"/>
  <c r="G665" i="1" s="1"/>
  <c r="F663" i="1"/>
  <c r="F665" i="1" s="1"/>
  <c r="G658" i="1"/>
  <c r="G660" i="1" s="1"/>
  <c r="F658" i="1"/>
  <c r="F660" i="1" s="1"/>
  <c r="G653" i="1"/>
  <c r="G655" i="1" s="1"/>
  <c r="F653" i="1"/>
  <c r="F655" i="1" s="1"/>
  <c r="G514" i="1"/>
  <c r="G516" i="1" s="1"/>
  <c r="F514" i="1"/>
  <c r="F516" i="1" s="1"/>
  <c r="G503" i="1"/>
  <c r="G505" i="1" s="1"/>
  <c r="F503" i="1"/>
  <c r="F505" i="1" s="1"/>
  <c r="G498" i="1"/>
  <c r="G500" i="1" s="1"/>
  <c r="F498" i="1"/>
  <c r="F500" i="1" s="1"/>
  <c r="G493" i="1"/>
  <c r="G495" i="1" s="1"/>
  <c r="F493" i="1"/>
  <c r="F495" i="1" s="1"/>
  <c r="G488" i="1"/>
  <c r="G490" i="1" s="1"/>
  <c r="F488" i="1"/>
  <c r="F490" i="1" s="1"/>
  <c r="G404" i="1"/>
  <c r="G406" i="1" s="1"/>
  <c r="F404" i="1"/>
  <c r="F406" i="1" s="1"/>
  <c r="G306" i="1"/>
  <c r="G308" i="1" s="1"/>
  <c r="F306" i="1"/>
  <c r="F308" i="1" s="1"/>
  <c r="G280" i="1"/>
  <c r="G282" i="1" s="1"/>
  <c r="F280" i="1"/>
  <c r="F282" i="1" s="1"/>
  <c r="G262" i="1"/>
  <c r="G264" i="1" s="1"/>
  <c r="F262" i="1"/>
  <c r="F264" i="1" s="1"/>
  <c r="G241" i="1"/>
  <c r="G243" i="1" s="1"/>
  <c r="F241" i="1"/>
  <c r="F243" i="1" s="1"/>
  <c r="G230" i="1"/>
  <c r="G232" i="1" s="1"/>
  <c r="F230" i="1"/>
  <c r="F232" i="1" s="1"/>
  <c r="G217" i="1"/>
  <c r="G219" i="1" s="1"/>
  <c r="F217" i="1"/>
  <c r="F219" i="1" s="1"/>
  <c r="G206" i="1"/>
  <c r="G208" i="1" s="1"/>
  <c r="F206" i="1"/>
  <c r="F208" i="1" s="1"/>
  <c r="G195" i="1"/>
  <c r="G197" i="1" s="1"/>
  <c r="F195" i="1"/>
  <c r="F197" i="1" s="1"/>
  <c r="G181" i="1"/>
  <c r="G183" i="1" s="1"/>
  <c r="F181" i="1"/>
  <c r="F183" i="1" s="1"/>
  <c r="G176" i="1"/>
  <c r="G178" i="1" s="1"/>
  <c r="F176" i="1"/>
  <c r="F178" i="1" s="1"/>
  <c r="G171" i="1"/>
  <c r="G173" i="1" s="1"/>
  <c r="F171" i="1"/>
  <c r="F173" i="1" s="1"/>
  <c r="G166" i="1"/>
  <c r="G168" i="1" s="1"/>
  <c r="F166" i="1"/>
  <c r="F168" i="1" s="1"/>
  <c r="G161" i="1"/>
  <c r="G162" i="1"/>
  <c r="F162" i="1"/>
  <c r="F161" i="1"/>
  <c r="G156" i="1"/>
  <c r="G157" i="1" s="1"/>
  <c r="F156" i="1"/>
  <c r="F157" i="1" s="1"/>
  <c r="G145" i="1"/>
  <c r="G147" i="1" s="1"/>
  <c r="F145" i="1"/>
  <c r="F147" i="1" s="1"/>
  <c r="G140" i="1"/>
  <c r="G141" i="1"/>
  <c r="F141" i="1"/>
  <c r="F140" i="1"/>
  <c r="G134" i="1"/>
  <c r="G135" i="1"/>
  <c r="F135" i="1"/>
  <c r="F134" i="1"/>
  <c r="G59" i="1"/>
  <c r="G60" i="1" s="1"/>
  <c r="F59" i="1"/>
  <c r="G114" i="1"/>
  <c r="F114" i="1"/>
  <c r="G113" i="1"/>
  <c r="F113" i="1"/>
  <c r="G124" i="1"/>
  <c r="G125" i="1" s="1"/>
  <c r="F124" i="1"/>
  <c r="F125" i="1" s="1"/>
  <c r="G119" i="1"/>
  <c r="G120" i="1" s="1"/>
  <c r="F119" i="1"/>
  <c r="F120" i="1" s="1"/>
  <c r="G107" i="1"/>
  <c r="G109" i="1" s="1"/>
  <c r="F107" i="1"/>
  <c r="F109" i="1" s="1"/>
  <c r="G102" i="1"/>
  <c r="G103" i="1"/>
  <c r="F103" i="1"/>
  <c r="F102" i="1"/>
  <c r="G97" i="1"/>
  <c r="G98" i="1" s="1"/>
  <c r="F97" i="1"/>
  <c r="F98" i="1" s="1"/>
  <c r="G88" i="1"/>
  <c r="F88" i="1"/>
  <c r="G87" i="1"/>
  <c r="F87" i="1"/>
  <c r="G82" i="1"/>
  <c r="G83" i="1" s="1"/>
  <c r="F82" i="1"/>
  <c r="F83" i="1" s="1"/>
  <c r="G77" i="1"/>
  <c r="F77" i="1"/>
  <c r="G76" i="1"/>
  <c r="F76" i="1"/>
  <c r="G70" i="1"/>
  <c r="G72" i="1" s="1"/>
  <c r="F70" i="1"/>
  <c r="F72" i="1" s="1"/>
  <c r="G64" i="1"/>
  <c r="F64" i="1"/>
  <c r="F66" i="1" s="1"/>
  <c r="G49" i="1"/>
  <c r="G50" i="1" s="1"/>
  <c r="F49" i="1"/>
  <c r="F52" i="1" s="1"/>
  <c r="G33" i="1"/>
  <c r="G35" i="1" s="1"/>
  <c r="F33" i="1"/>
  <c r="F35" i="1" s="1"/>
  <c r="G45" i="1"/>
  <c r="F45" i="1"/>
  <c r="G27" i="1"/>
  <c r="G29" i="1" s="1"/>
  <c r="F27" i="1"/>
  <c r="F29" i="1" s="1"/>
  <c r="G22" i="1"/>
  <c r="G24" i="1" s="1"/>
  <c r="F22" i="1"/>
  <c r="F24" i="1" s="1"/>
  <c r="G17" i="1"/>
  <c r="G19" i="1" s="1"/>
  <c r="F17" i="1"/>
  <c r="G12" i="1"/>
  <c r="F12" i="1"/>
  <c r="G8" i="1"/>
  <c r="G10" i="1" s="1"/>
  <c r="F8" i="1"/>
  <c r="F10" i="1" s="1"/>
  <c r="F422" i="1" l="1"/>
  <c r="F511" i="1"/>
  <c r="G478" i="1"/>
  <c r="G485" i="1"/>
  <c r="G531" i="1"/>
  <c r="F104" i="1"/>
  <c r="F136" i="1"/>
  <c r="F142" i="1"/>
  <c r="F388" i="1"/>
  <c r="G389" i="1"/>
  <c r="G390" i="1" s="1"/>
  <c r="F374" i="1"/>
  <c r="F380" i="1"/>
  <c r="F478" i="1"/>
  <c r="G252" i="1"/>
  <c r="G518" i="1"/>
  <c r="G590" i="1"/>
  <c r="G641" i="1"/>
  <c r="F720" i="1"/>
  <c r="G687" i="1"/>
  <c r="G251" i="1"/>
  <c r="G253" i="1" s="1"/>
  <c r="G424" i="1"/>
  <c r="G447" i="1"/>
  <c r="G517" i="1"/>
  <c r="G519" i="1" s="1"/>
  <c r="G640" i="1"/>
  <c r="G722" i="1"/>
  <c r="G366" i="1"/>
  <c r="G374" i="1"/>
  <c r="G323" i="1"/>
  <c r="G423" i="1"/>
  <c r="G425" i="1" s="1"/>
  <c r="G440" i="1"/>
  <c r="G470" i="1"/>
  <c r="G688" i="1"/>
  <c r="G720" i="1"/>
  <c r="F722" i="1"/>
  <c r="F712" i="1"/>
  <c r="F706" i="1"/>
  <c r="F721" i="1"/>
  <c r="F688" i="1"/>
  <c r="F687" i="1"/>
  <c r="F640" i="1"/>
  <c r="F590" i="1"/>
  <c r="F641" i="1"/>
  <c r="F531" i="1"/>
  <c r="F485" i="1"/>
  <c r="F517" i="1"/>
  <c r="F470" i="1"/>
  <c r="F518" i="1"/>
  <c r="F447" i="1"/>
  <c r="F448" i="1" s="1"/>
  <c r="F440" i="1"/>
  <c r="F423" i="1"/>
  <c r="F424" i="1"/>
  <c r="F366" i="1"/>
  <c r="F389" i="1"/>
  <c r="F390" i="1" s="1"/>
  <c r="F324" i="1"/>
  <c r="F323" i="1"/>
  <c r="F227" i="1"/>
  <c r="F252" i="1"/>
  <c r="F251" i="1"/>
  <c r="F163" i="1"/>
  <c r="F51" i="1"/>
  <c r="F53" i="1" s="1"/>
  <c r="G78" i="1"/>
  <c r="G90" i="1"/>
  <c r="G324" i="1"/>
  <c r="G712" i="1"/>
  <c r="G721" i="1"/>
  <c r="G446" i="1"/>
  <c r="G380" i="1"/>
  <c r="G89" i="1"/>
  <c r="G422" i="1"/>
  <c r="G511" i="1"/>
  <c r="G621" i="1"/>
  <c r="F214" i="1"/>
  <c r="G298" i="1"/>
  <c r="F78" i="1"/>
  <c r="G126" i="1"/>
  <c r="F115" i="1"/>
  <c r="F185" i="1"/>
  <c r="F298" i="1"/>
  <c r="F19" i="1"/>
  <c r="G66" i="1"/>
  <c r="F91" i="1"/>
  <c r="G163" i="1"/>
  <c r="G91" i="1"/>
  <c r="G185" i="1"/>
  <c r="F290" i="1"/>
  <c r="G184" i="1"/>
  <c r="F621" i="1"/>
  <c r="G52" i="1"/>
  <c r="G104" i="1"/>
  <c r="G115" i="1"/>
  <c r="G51" i="1"/>
  <c r="G214" i="1"/>
  <c r="G136" i="1"/>
  <c r="F127" i="1"/>
  <c r="F184" i="1"/>
  <c r="F50" i="1"/>
  <c r="F60" i="1"/>
  <c r="F90" i="1"/>
  <c r="G127" i="1"/>
  <c r="G128" i="1" s="1"/>
  <c r="G227" i="1"/>
  <c r="F126" i="1"/>
  <c r="G290" i="1"/>
  <c r="G142" i="1"/>
  <c r="G11" i="1"/>
  <c r="G13" i="1" s="1"/>
  <c r="F89" i="1"/>
  <c r="F11" i="1"/>
  <c r="G325" i="1" l="1"/>
  <c r="G448" i="1"/>
  <c r="F425" i="1"/>
  <c r="G642" i="1"/>
  <c r="F642" i="1"/>
  <c r="G689" i="1"/>
  <c r="G92" i="1"/>
  <c r="F723" i="1"/>
  <c r="F689" i="1"/>
  <c r="F519" i="1"/>
  <c r="F325" i="1"/>
  <c r="F253" i="1"/>
  <c r="F725" i="1"/>
  <c r="F13" i="1"/>
  <c r="F724" i="1"/>
  <c r="G724" i="1"/>
  <c r="G725" i="1"/>
  <c r="G723" i="1"/>
  <c r="F186" i="1"/>
  <c r="F92" i="1"/>
  <c r="G186" i="1"/>
  <c r="G53" i="1"/>
  <c r="F128" i="1"/>
  <c r="G726" i="1" l="1"/>
  <c r="F726" i="1"/>
</calcChain>
</file>

<file path=xl/sharedStrings.xml><?xml version="1.0" encoding="utf-8"?>
<sst xmlns="http://schemas.openxmlformats.org/spreadsheetml/2006/main" count="3388" uniqueCount="698">
  <si>
    <t>Číslo žádosti</t>
  </si>
  <si>
    <t>Název projektu</t>
  </si>
  <si>
    <t>Celkové náklady</t>
  </si>
  <si>
    <t xml:space="preserve">Požadavek na dotaci </t>
  </si>
  <si>
    <t>Bodové hodnocení kraje</t>
  </si>
  <si>
    <t>Body Komise MV</t>
  </si>
  <si>
    <t>Přítomno</t>
  </si>
  <si>
    <t>Pro</t>
  </si>
  <si>
    <t>Proti</t>
  </si>
  <si>
    <t>Zdržel se</t>
  </si>
  <si>
    <t>Obec Praha</t>
  </si>
  <si>
    <t>MV-PK2-2020-00098</t>
  </si>
  <si>
    <t>Středočeský kraj – KPBI - preventivně infomační videospoty Nové trendy v kyberkriminalitě 2020</t>
  </si>
  <si>
    <t/>
  </si>
  <si>
    <t>MV-PK2-2020-00089</t>
  </si>
  <si>
    <t>Středočeský kraj - Podpora systému koordinace prevence kriminality na území Středočeského kraje 2020</t>
  </si>
  <si>
    <t>MV-PK2-2020-00076</t>
  </si>
  <si>
    <t>Středočeský kraj - Resocializace recidivistů na území Středočeského kraje 2020</t>
  </si>
  <si>
    <t>MV-PK1-2020-00065</t>
  </si>
  <si>
    <t>INVESTICE celkem</t>
  </si>
  <si>
    <t>NEINVESTICE celkem</t>
  </si>
  <si>
    <t>Obec Praha celkem</t>
  </si>
  <si>
    <t>Kraj Jihočeský</t>
  </si>
  <si>
    <t>Obec Blatná</t>
  </si>
  <si>
    <t>MV-PK1-2020-00048</t>
  </si>
  <si>
    <t>Blatná - Zabezpečení vchodů do bytových domů</t>
  </si>
  <si>
    <t>Obec Blatná celkem</t>
  </si>
  <si>
    <t>Obec Český Krumlov</t>
  </si>
  <si>
    <t>MV-PK1-2020-00024</t>
  </si>
  <si>
    <t>Český Krumlov - rozšíření a modernizace MKDS 2020</t>
  </si>
  <si>
    <t>Obec Český Krumlov celkem</t>
  </si>
  <si>
    <t>Obec Písek</t>
  </si>
  <si>
    <t>MV-PK1-2020-00034</t>
  </si>
  <si>
    <t>Pisek-MKMS 2020</t>
  </si>
  <si>
    <t>Obec Písek celkem</t>
  </si>
  <si>
    <t>Obec Strakonice</t>
  </si>
  <si>
    <t>MV-PK1-2020-00035</t>
  </si>
  <si>
    <t>Strakonice - reprodukce městského kamerového dohlížecího systému</t>
  </si>
  <si>
    <t>MV-PK1-2020-00038</t>
  </si>
  <si>
    <t>Strakonice - software a hardware pro bezpečnostní a preventivní účely</t>
  </si>
  <si>
    <t>Obec Strakonice celkem</t>
  </si>
  <si>
    <t>Obec Větřní</t>
  </si>
  <si>
    <t>MV-PK2-2020-00039</t>
  </si>
  <si>
    <t>Letní tábor Zátoň - pro děti ze SVL města Větřní</t>
  </si>
  <si>
    <t>Obec Větřní celkem</t>
  </si>
  <si>
    <t>Obec Vimperk</t>
  </si>
  <si>
    <t>MV-PK2-2020-00079</t>
  </si>
  <si>
    <t>Vimperk - asistent prevence kriminality 2020 - 2022</t>
  </si>
  <si>
    <t>Obec Vimperk celkem</t>
  </si>
  <si>
    <t>Obec Volary</t>
  </si>
  <si>
    <t>MV-PK2-2020-00120</t>
  </si>
  <si>
    <t>Volary - Asistent prevence kriminality</t>
  </si>
  <si>
    <t>Obec Volary celkem</t>
  </si>
  <si>
    <t>Kraj Jihočeský celkem</t>
  </si>
  <si>
    <t>Kraj Jihomoravský</t>
  </si>
  <si>
    <t>Obec Brno</t>
  </si>
  <si>
    <t>MV-PK2-2020-00005</t>
  </si>
  <si>
    <t>Brno-Dobrodružství číhá za rohem</t>
  </si>
  <si>
    <t>MV-PK2-2020-00007</t>
  </si>
  <si>
    <t>Brno-Kumbál</t>
  </si>
  <si>
    <t>Obec Brno celkem</t>
  </si>
  <si>
    <t>Obec Břeclav</t>
  </si>
  <si>
    <t>MV-PK1-2020-00001</t>
  </si>
  <si>
    <t>Břeclav - Modernizace MKDS 2020</t>
  </si>
  <si>
    <t>MV-PK1-2020-00002</t>
  </si>
  <si>
    <t>Břeclav - TagBust 2020</t>
  </si>
  <si>
    <t>Obec Břeclav celkem</t>
  </si>
  <si>
    <t>Obec Hodonín</t>
  </si>
  <si>
    <t>MV-PK1-2020-00033</t>
  </si>
  <si>
    <t>Hodonín - kamerový bod na ulici Pravoslava Veselého</t>
  </si>
  <si>
    <t>MV-PK1-2020-00037</t>
  </si>
  <si>
    <t>Hodonín - mobilní kamera</t>
  </si>
  <si>
    <t>Obec Hodonín celkem</t>
  </si>
  <si>
    <t>Obec Mikulov</t>
  </si>
  <si>
    <t>MV-PK1-2020-00003</t>
  </si>
  <si>
    <t>Mikulov - implementace inteligentních funkcí do MKDS II etapa</t>
  </si>
  <si>
    <t>MV-PK2-2020-00003</t>
  </si>
  <si>
    <t>Mikulov - internetem bezpečně</t>
  </si>
  <si>
    <t>Obec Mikulov celkem</t>
  </si>
  <si>
    <t>Obec Veselí nad Moravou</t>
  </si>
  <si>
    <t>MV-PK2-2020-00093</t>
  </si>
  <si>
    <t>Veselí nad Moravou - domovník preventista</t>
  </si>
  <si>
    <t>Obec Veselí nad Moravou celkem</t>
  </si>
  <si>
    <t>Obec Znojmo</t>
  </si>
  <si>
    <t>MV-PK1-2020-00051</t>
  </si>
  <si>
    <t>Znojmo- Modernizace MKDS 2020</t>
  </si>
  <si>
    <t>MV-PK2-2020-00123</t>
  </si>
  <si>
    <t>Znojmo-FIZ 2020</t>
  </si>
  <si>
    <t>Obec Znojmo celkem</t>
  </si>
  <si>
    <t>Kraj Jihomoravský celkem</t>
  </si>
  <si>
    <t>Kraj Karlovarský</t>
  </si>
  <si>
    <t>Obec Karlovy Vary</t>
  </si>
  <si>
    <t>MV-PK2-2020-00038</t>
  </si>
  <si>
    <t>Karlovarský kraj - Analýza drogové scény Karlovarského kraje v roce 2020</t>
  </si>
  <si>
    <t>MV-PK2-2020-00009</t>
  </si>
  <si>
    <t>Karlovy Vary - asistenti prevence kriminality</t>
  </si>
  <si>
    <t>MV-PK1-2020-00004</t>
  </si>
  <si>
    <t>Karlovy Vary - rozšíření MKDS o 2 kamerové body - dopravní terminál Horní nádraží</t>
  </si>
  <si>
    <t>Obec Karlovy Vary celkem</t>
  </si>
  <si>
    <t>Obec Nejdek</t>
  </si>
  <si>
    <t>MV-PK1-2020-00047</t>
  </si>
  <si>
    <t>Nejdek - Propojení MKDS s OOP ČR Nejdek a rozšíření MKDS 2020</t>
  </si>
  <si>
    <t>Obec Nejdek celkem</t>
  </si>
  <si>
    <t>Obec Ostrov</t>
  </si>
  <si>
    <t>MV-PK2-2020-00004</t>
  </si>
  <si>
    <t>Ostrov-Asistent prevence kriminality</t>
  </si>
  <si>
    <t>MV-PK1-2020-00015</t>
  </si>
  <si>
    <t>Ostrov-rozšíření MKDS</t>
  </si>
  <si>
    <t>Obec Ostrov celkem</t>
  </si>
  <si>
    <t>Obec Rotava</t>
  </si>
  <si>
    <t>MV-PK2-2020-00044</t>
  </si>
  <si>
    <t>„Asistenti prevence kriminality Rotava 2020-2022“</t>
  </si>
  <si>
    <t>Obec Rotava celkem</t>
  </si>
  <si>
    <t>Obec Vřesová</t>
  </si>
  <si>
    <t>MV-PK2-2020-00078</t>
  </si>
  <si>
    <t>Vřesová - Asistenti prevence kriminality</t>
  </si>
  <si>
    <t>Obec Vřesová celkem</t>
  </si>
  <si>
    <t>Kraj Karlovarský celkem</t>
  </si>
  <si>
    <t>Kraj Královéhradecký</t>
  </si>
  <si>
    <t>Obec Dvůr Králové nad Labem</t>
  </si>
  <si>
    <t>MV-PK1-2020-00057</t>
  </si>
  <si>
    <t>Město Dvůr Králové nad Labem - doplnění MKDS</t>
  </si>
  <si>
    <t>MV-PK2-2020-00128</t>
  </si>
  <si>
    <t>Město Dvůr Králové nad Labem - nouzová tlačítka pro zaměstnance města</t>
  </si>
  <si>
    <t>MV-PK2-2020-00125</t>
  </si>
  <si>
    <t>Město Dvůr Králové nad Labem – Osvětlení rizikové lokality autobusové nádraží</t>
  </si>
  <si>
    <t>Obec Dvůr Králové nad Labem celkem</t>
  </si>
  <si>
    <t>Obec Hradec Králové</t>
  </si>
  <si>
    <t>MV-PK2-2020-00127</t>
  </si>
  <si>
    <t>Hradec Králové - Asistent prevence kriminality</t>
  </si>
  <si>
    <t>MV-PK1-2020-00062</t>
  </si>
  <si>
    <t>Hradec Králové - Městský kamerový systém</t>
  </si>
  <si>
    <t>Obec Hradec Králové celkem</t>
  </si>
  <si>
    <t>Obec Jičín</t>
  </si>
  <si>
    <t>MV-PK1-2020-00052</t>
  </si>
  <si>
    <t>Jičín - revitalizace sportovního plácku</t>
  </si>
  <si>
    <t>Obec Jičín celkem</t>
  </si>
  <si>
    <t>Obec Kvasiny</t>
  </si>
  <si>
    <t>MV-PK1-2020-00064</t>
  </si>
  <si>
    <t>Kvasiny - Rekonstrukce veřejného osvětlení</t>
  </si>
  <si>
    <t>Obec Kvasiny celkem</t>
  </si>
  <si>
    <t>Obec Nové Město nad Metují</t>
  </si>
  <si>
    <t>MV-PK2-2020-00025</t>
  </si>
  <si>
    <t>Nové Město nad Metují - Bez práce nejsou koláče</t>
  </si>
  <si>
    <t>Obec Nové Město nad Metují celkem</t>
  </si>
  <si>
    <t>Obec Nový Bydžov</t>
  </si>
  <si>
    <t>MV-PK2-2020-00062</t>
  </si>
  <si>
    <t>Nový Bydžov - preventivně resocializační program pro děti a mládež 2020</t>
  </si>
  <si>
    <t>MV-PK1-2020-00018</t>
  </si>
  <si>
    <t>Nový Bydžov - rozšíření městského kamerového dohlížecího systému 2020</t>
  </si>
  <si>
    <t>Obec Nový Bydžov celkem</t>
  </si>
  <si>
    <t>Obec Solnice</t>
  </si>
  <si>
    <t>MV-PK1-2020-00063</t>
  </si>
  <si>
    <t>Solnice - Rekonstrukce veřejného osvětlení - II. etapa</t>
  </si>
  <si>
    <t>Obec Solnice celkem</t>
  </si>
  <si>
    <t>Obec Svoboda nad Úpou</t>
  </si>
  <si>
    <t>MV-PK1-2020-00009</t>
  </si>
  <si>
    <t>Svoboda nad Úpou - vybudování kamerového systému po obci</t>
  </si>
  <si>
    <t>Obec Svoboda nad Úpou celkem</t>
  </si>
  <si>
    <t>Obec Trutnov</t>
  </si>
  <si>
    <t>MV-PK1-2020-00006</t>
  </si>
  <si>
    <t>Trutnov - modernizace MKDS 2020</t>
  </si>
  <si>
    <t>Obec Trutnov celkem</t>
  </si>
  <si>
    <t>Obec Úpice</t>
  </si>
  <si>
    <t>MV-PK1-2020-00020</t>
  </si>
  <si>
    <t>Úpice - Rozšíření kamerového systému - III. etapa 2020</t>
  </si>
  <si>
    <t>Obec Úpice celkem</t>
  </si>
  <si>
    <t>Kraj Královéhradecký celkem</t>
  </si>
  <si>
    <t>Kraj Liberecký</t>
  </si>
  <si>
    <t>Obec Cvikov</t>
  </si>
  <si>
    <t>MV-PK1-2020-00044</t>
  </si>
  <si>
    <t>Cvikov-rozšíření městského kamerového dohlížecího systému</t>
  </si>
  <si>
    <t>Obec Cvikov celkem</t>
  </si>
  <si>
    <t>Obec Česká Lípa</t>
  </si>
  <si>
    <t>Česká Lípa - Forenzní značení jízdních kol</t>
  </si>
  <si>
    <t>MV-PK2-2020-00075</t>
  </si>
  <si>
    <t>MV-PK2-2020-00034</t>
  </si>
  <si>
    <t>Česká Lípa - Letní tábor 2020</t>
  </si>
  <si>
    <t>Obec Česká Lípa celkem</t>
  </si>
  <si>
    <t>Obec Hrádek nad Nisou</t>
  </si>
  <si>
    <t>MV-PK1-2020-00027</t>
  </si>
  <si>
    <t>Hrádek nad Nisou - Rozšíření a modernizace MKDS v lokalitách "Park Generála Svobody" a "Terminál"</t>
  </si>
  <si>
    <t>Obec Hrádek nad Nisou celkem</t>
  </si>
  <si>
    <t>Obec Jablonec nad Nisou</t>
  </si>
  <si>
    <t>MV-PK1-2020-00046</t>
  </si>
  <si>
    <t>Jablonec nad Nisou - rozšíření městského kamerového dohlížecího systému</t>
  </si>
  <si>
    <t>MV-PK2-2020-00119</t>
  </si>
  <si>
    <t>Jablonec nad Nisou - Výchovně vzdělávací pobytový tábor</t>
  </si>
  <si>
    <t>Obec Jablonec nad Nisou celkem</t>
  </si>
  <si>
    <t>Obec Liberec</t>
  </si>
  <si>
    <t>MV-PK1-2020-00026</t>
  </si>
  <si>
    <t>Liberec - rozšíření MKDS - centrum</t>
  </si>
  <si>
    <t>MV-PK2-2020-00045</t>
  </si>
  <si>
    <t>Liberecký kraj - Podpora prevence kriminality v kraji 2020</t>
  </si>
  <si>
    <t>Obec Liberec celkem</t>
  </si>
  <si>
    <t>Obec Ralsko</t>
  </si>
  <si>
    <t>MV-PK2-2020-00099</t>
  </si>
  <si>
    <t>Ralsko - Asistent prevence kriminality 2020</t>
  </si>
  <si>
    <t>MV-PK2-2020-00080</t>
  </si>
  <si>
    <t>Ralsko - Domovník preventista 2020</t>
  </si>
  <si>
    <t>MV-PK2-2020-00112</t>
  </si>
  <si>
    <t>Ralsko - prázdninové aktivity pro děti a mládež z lokality Náhlov Ploužnice 2020</t>
  </si>
  <si>
    <t>MV-PK1-2020-00036</t>
  </si>
  <si>
    <t>Ralsko - Rozšíření a modernizace MKDS 2020</t>
  </si>
  <si>
    <t>Obec Ralsko celkem</t>
  </si>
  <si>
    <t>Obec Semily</t>
  </si>
  <si>
    <t>MV-PK1-2020-00053</t>
  </si>
  <si>
    <t>Semily - rozšíření MKDS</t>
  </si>
  <si>
    <t>Obec Semily celkem</t>
  </si>
  <si>
    <t>Obec Tanvald</t>
  </si>
  <si>
    <t>MV-PK2-2020-00106</t>
  </si>
  <si>
    <t>Tanvald – Pobytový týdenní tábor pro mládež do 15 let 2020</t>
  </si>
  <si>
    <t>MV-PK2-2020-00107</t>
  </si>
  <si>
    <t>Tanvald - Preventivní prázdninové výlety a exkurze 2020</t>
  </si>
  <si>
    <t>Obec Tanvald celkem</t>
  </si>
  <si>
    <t>Obec Turnov</t>
  </si>
  <si>
    <t>MV-PK1-2020-00028</t>
  </si>
  <si>
    <t>Turnov - mobilní kamerový bod 2.</t>
  </si>
  <si>
    <t>Obec Turnov celkem</t>
  </si>
  <si>
    <t>Obec Velké Hamry</t>
  </si>
  <si>
    <t>MV-PK2-2020-00043</t>
  </si>
  <si>
    <t>Velké Hamry - Asistenti prevence kriminality 2020 - 2022</t>
  </si>
  <si>
    <t>MV-PK2-2020-00041</t>
  </si>
  <si>
    <t>Velké Hamry - Kriminálně preventivní a vzdělávací aktivity pro děti 2020</t>
  </si>
  <si>
    <t>MV-PK2-2020-00042</t>
  </si>
  <si>
    <t>Velké Hamry - Výchovný preventivní letní dětský tábor 2020</t>
  </si>
  <si>
    <t>Obec Velké Hamry celkem</t>
  </si>
  <si>
    <t>Kraj Liberecký celkem</t>
  </si>
  <si>
    <t>Kraj Moravskoslezský</t>
  </si>
  <si>
    <t>Obec Bruntál</t>
  </si>
  <si>
    <t>MV-PK1-2020-00017</t>
  </si>
  <si>
    <t>Bruntál - Modernizace a zefektivnění MKDS 2020</t>
  </si>
  <si>
    <t>Obec Bruntál celkem</t>
  </si>
  <si>
    <t>Obec Český Těšín</t>
  </si>
  <si>
    <t>MV-PK2-2020-00111</t>
  </si>
  <si>
    <t>Český Těšín - Senior academy 2020</t>
  </si>
  <si>
    <t>MV-PK2-2020-00113</t>
  </si>
  <si>
    <t>Český Těšín – Sociálně psychologický výcvik pro rodiče s dětmi 2020</t>
  </si>
  <si>
    <t>Obec Český Těšín celkem</t>
  </si>
  <si>
    <t>Obec Havířov</t>
  </si>
  <si>
    <t>MV-PK2-2020-00046</t>
  </si>
  <si>
    <t>Havířov - Bezpečí pro seniory</t>
  </si>
  <si>
    <t>MV-PK2-2020-00048</t>
  </si>
  <si>
    <t>Havířov – Efektivní práce s ohroženými dětmi a jejich rodinami – prohlubování multidisciplinární spolupráce v rámci SVI</t>
  </si>
  <si>
    <t>MV-PK2-2020-00047</t>
  </si>
  <si>
    <t>Havířov - Sociálně psychologický výcvik pro rodiče s dětmi 2020</t>
  </si>
  <si>
    <t>Obec Havířov celkem</t>
  </si>
  <si>
    <t>Obec Jablunkov</t>
  </si>
  <si>
    <t>MV-PK1-2020-00012</t>
  </si>
  <si>
    <t>Jablunkov - Rozšíření a modernizace MKDS</t>
  </si>
  <si>
    <t>Obec Jablunkov celkem</t>
  </si>
  <si>
    <t>Obec Karviná</t>
  </si>
  <si>
    <t>MV-PK2-2020-00095</t>
  </si>
  <si>
    <t>Karviná - Asistent prevence kriminality</t>
  </si>
  <si>
    <t>MV-PK2-2020-00103</t>
  </si>
  <si>
    <t>Karviná - Forenzní značení jízdních kol a invalidních vozíků</t>
  </si>
  <si>
    <t>MV-PK1-2020-00032</t>
  </si>
  <si>
    <t>Karviná - Rozvoj MKDS 2020</t>
  </si>
  <si>
    <t>MV-PK2-2020-00097</t>
  </si>
  <si>
    <t>Karviná - Sociálně psychologický výcvik pro rodiče s dětmi</t>
  </si>
  <si>
    <t>Obec Karviná celkem</t>
  </si>
  <si>
    <t>Obec Krnov</t>
  </si>
  <si>
    <t>MV-PK2-2020-00088</t>
  </si>
  <si>
    <t>Krnov - Forenzní značení jízdních kol a kompenzačních pomůcek</t>
  </si>
  <si>
    <t>MV-PK2-2020-00085</t>
  </si>
  <si>
    <t>Krnov - Mezinárodní konference prevence kriminality</t>
  </si>
  <si>
    <t>MV-PK1-2020-00030</t>
  </si>
  <si>
    <t>Krnov - Rozšíření MKDS: lokality "Soukenická" a "Nádražní"</t>
  </si>
  <si>
    <t>MV-PK2-2020-00087</t>
  </si>
  <si>
    <t>Krnov - Vzdělávání aktérů prevence krimiality</t>
  </si>
  <si>
    <t>Obec Krnov celkem</t>
  </si>
  <si>
    <t>Obec Nový Jičín</t>
  </si>
  <si>
    <t>MV-PK2-2020-00012</t>
  </si>
  <si>
    <t>„Nový Jičín – Výchovně terapeutický pobyt pro děti s omezenými příležitostmi“</t>
  </si>
  <si>
    <t>Obec Nový Jičín celkem</t>
  </si>
  <si>
    <t>Obec Opava</t>
  </si>
  <si>
    <t>MV-PK1-2020-00041</t>
  </si>
  <si>
    <t>Opava - Zefektivnění a rozšíření MKDS V. etapa</t>
  </si>
  <si>
    <t>Obec Opava celkem</t>
  </si>
  <si>
    <t>Obec Orlová</t>
  </si>
  <si>
    <t>MV-PK2-2020-00104</t>
  </si>
  <si>
    <t>ORLOVÁ - Bezpečný OSPOD</t>
  </si>
  <si>
    <t>MV-PK2-2020-00092</t>
  </si>
  <si>
    <t>ORLOVÁ - Letní tábory 2020</t>
  </si>
  <si>
    <t>MV-PK2-2020-00096</t>
  </si>
  <si>
    <t>ORLOVÁ - Vzdělávání aktérů - protidrogová problematika a prevence</t>
  </si>
  <si>
    <t>Obec Orlová celkem</t>
  </si>
  <si>
    <t>Obec Ostrava</t>
  </si>
  <si>
    <t>MV-PK2-2020-00014</t>
  </si>
  <si>
    <t>Moravskoslezský kraj - Podpora prevence kriminality v kraji 2020</t>
  </si>
  <si>
    <t>MV-PK2-2020-00070</t>
  </si>
  <si>
    <t>Ostrava - Asistent prevence kriminality 2020-2022</t>
  </si>
  <si>
    <t>MV-PK2-2020-00058</t>
  </si>
  <si>
    <t>Ostrava - Tým pro oběti 2020</t>
  </si>
  <si>
    <t>MV-PK2-2020-00059</t>
  </si>
  <si>
    <t>Ostrava - Značení syntetickou DNA 2020</t>
  </si>
  <si>
    <t>Obec Ostrava celkem</t>
  </si>
  <si>
    <t>Kraj Moravskoslezský celkem</t>
  </si>
  <si>
    <t>Kraj Olomoucký</t>
  </si>
  <si>
    <t>Obec Hanušovice</t>
  </si>
  <si>
    <t>MV-PK2-2020-00137</t>
  </si>
  <si>
    <t>Hanušovice - Asistenti prevence kriminality, rok 2020-2022</t>
  </si>
  <si>
    <t>Obec Hanušovice celkem</t>
  </si>
  <si>
    <t>Obec Jeseník</t>
  </si>
  <si>
    <t>MV-PK2-2020-00053</t>
  </si>
  <si>
    <t>Asistenti prevence kriminality Jeseník 2020-2022</t>
  </si>
  <si>
    <t>Obec Jeseník celkem</t>
  </si>
  <si>
    <t>Obec Kojetín</t>
  </si>
  <si>
    <t>MV-PK2-2020-00006</t>
  </si>
  <si>
    <t>Kojetín - APK 2020</t>
  </si>
  <si>
    <t>Obec Kojetín celkem</t>
  </si>
  <si>
    <t>Obec Litovel</t>
  </si>
  <si>
    <t>MV-PK2-2020-00072</t>
  </si>
  <si>
    <t>Litovel - Prázdninový pobyt 2020</t>
  </si>
  <si>
    <t>Obec Litovel celkem</t>
  </si>
  <si>
    <t>Obec Moravský Beroun</t>
  </si>
  <si>
    <t>MV-PK2-2020-00105</t>
  </si>
  <si>
    <t>Moravský Beroun - APK</t>
  </si>
  <si>
    <t>Obec Moravský Beroun celkem</t>
  </si>
  <si>
    <t>Obec Olomouc</t>
  </si>
  <si>
    <t>MV-PK2-2020-00032</t>
  </si>
  <si>
    <t>Olomouc  - Letní tábor KC SRNM Olomouc</t>
  </si>
  <si>
    <t>MV-PK1-2020-00008</t>
  </si>
  <si>
    <t>Olomouc - Nové kamerové body a doplnění stávajících otočných kamer</t>
  </si>
  <si>
    <t>MV-PK2-2020-00030</t>
  </si>
  <si>
    <t>Olomouc - Profesionální řešení případů Online poradny centra PRVOK</t>
  </si>
  <si>
    <t>MV-PK2-2020-00019</t>
  </si>
  <si>
    <t>Olomouc - Rozšíření kamerového systému na Andrově stadionu</t>
  </si>
  <si>
    <t>MV-PK2-2020-00029</t>
  </si>
  <si>
    <t>Olomouc - Výcvik expertů provázení</t>
  </si>
  <si>
    <t>MV-PK2-2020-00121</t>
  </si>
  <si>
    <t>Olomoucký kraj - Kurýr prevence pro seniory</t>
  </si>
  <si>
    <t>MV-PK2-2020-00122</t>
  </si>
  <si>
    <t>Olomoucký kraj - Podpora prevence kriminality v kraji</t>
  </si>
  <si>
    <t>Obec Olomouc celkem</t>
  </si>
  <si>
    <t>Obec Prostějov</t>
  </si>
  <si>
    <t>MV-PK2-2020-00040</t>
  </si>
  <si>
    <t>Prostějov  - Návazné pobyty pro děti</t>
  </si>
  <si>
    <t>MV-PK2-2020-00031</t>
  </si>
  <si>
    <t>Prostějov - IV. etapa forenzního značení syntetickou DNA a vybavení mobilního pracoviště</t>
  </si>
  <si>
    <t>MV-PK1-2020-00010</t>
  </si>
  <si>
    <t>Prostějov - Modernizace a digitalizace MKDS - III. etapa</t>
  </si>
  <si>
    <t>MV-PK1-2020-00013</t>
  </si>
  <si>
    <t>Prostějov - Rozšíření analytických nástrojů pro MKDS</t>
  </si>
  <si>
    <t>Obec Prostějov celkem</t>
  </si>
  <si>
    <t>Obec Přerov</t>
  </si>
  <si>
    <t>MV-PK1-2020-00019</t>
  </si>
  <si>
    <t>Přerov - modernizace MKDS 5. etapa 2020</t>
  </si>
  <si>
    <t>MV-PK2-2020-00063</t>
  </si>
  <si>
    <t>Přerov - pobytové a kontinuální aktivity pro děti ohrožené sociálním vyloučením v roce 2020</t>
  </si>
  <si>
    <t>Obec Přerov celkem</t>
  </si>
  <si>
    <t>Obec Šumperk</t>
  </si>
  <si>
    <t>MV-PK2-2020-00065</t>
  </si>
  <si>
    <t>Šumperk – Komplexní řešení problémového chování dětí – intervence ve výchovných prostředích</t>
  </si>
  <si>
    <t>MV-PK2-2020-00068</t>
  </si>
  <si>
    <t>Šumperk - Naučme se nenudit</t>
  </si>
  <si>
    <t>MV-PK2-2020-00064</t>
  </si>
  <si>
    <t>Šumperk - Prázdninové pobyty</t>
  </si>
  <si>
    <t>Obec Šumperk celkem</t>
  </si>
  <si>
    <t>Kraj Olomoucký celkem</t>
  </si>
  <si>
    <t>Kraj Pardubický</t>
  </si>
  <si>
    <t>Obec Česká Třebová</t>
  </si>
  <si>
    <t>MV-PK2-2020-00071</t>
  </si>
  <si>
    <t>Česká Třebová-Trávení volného času a prevence kriminality dětí sídliště Borek</t>
  </si>
  <si>
    <t>Obec Česká Třebová celkem</t>
  </si>
  <si>
    <t>Obec Lanškroun</t>
  </si>
  <si>
    <t>MV-PK1-2020-00050</t>
  </si>
  <si>
    <t>Lanškroun - rozšíření a modernizace MKDS</t>
  </si>
  <si>
    <t>Obec Lanškroun celkem</t>
  </si>
  <si>
    <t>MV-PK2-2020-00020</t>
  </si>
  <si>
    <t>Pardubický kraj – Resocializační program pro děti ohrožené rizikovým způsobem života 2020</t>
  </si>
  <si>
    <t>Obec Pardubice celkem</t>
  </si>
  <si>
    <t>Obec Svitavy</t>
  </si>
  <si>
    <t>MV-PK2-2020-00001</t>
  </si>
  <si>
    <t>Svitavy - Resocializační program pro predelikventy a jejich rodiny - 2020</t>
  </si>
  <si>
    <t>Obec Svitavy celkem</t>
  </si>
  <si>
    <t>Obec Ústí nad Orlicí</t>
  </si>
  <si>
    <t>MV-PK2-2020-00056</t>
  </si>
  <si>
    <t>Ústí nad Orlicí - Zážitkový pobyt pro děti ze sociálně znevýhodněného prostředí</t>
  </si>
  <si>
    <t>Obec Ústí nad Orlicí celkem</t>
  </si>
  <si>
    <t>Obec Vysoké Mýto</t>
  </si>
  <si>
    <t>MV-PK2-2020-00084</t>
  </si>
  <si>
    <t>Vysoké Mýto - Domovník - preventista 2020 - 2021</t>
  </si>
  <si>
    <t>MV-PK1-2020-00014</t>
  </si>
  <si>
    <t>Vysoké Mýto - Modernizace a rozšíření MKDS</t>
  </si>
  <si>
    <t>Obec Vysoké Mýto celkem</t>
  </si>
  <si>
    <t>Kraj Pardubický celkem</t>
  </si>
  <si>
    <t>Kraj Plzeňský</t>
  </si>
  <si>
    <t>Obec Plzeň</t>
  </si>
  <si>
    <t>MV-PK2-2020-00017</t>
  </si>
  <si>
    <t>Plzeň - Realita kybersvěta II.</t>
  </si>
  <si>
    <t>MV-PK1-2020-00011</t>
  </si>
  <si>
    <t>Plzeň – Rozšíření MKDS na území MO Plzeň 3</t>
  </si>
  <si>
    <t>MV-PK2-2020-00026</t>
  </si>
  <si>
    <t>Plzeň - Týdenní sebezkušenostní pobyt dětí a mládeže v přírodě</t>
  </si>
  <si>
    <t>MV-PK2-2020-00015</t>
  </si>
  <si>
    <t>Plzeňský kraj - Daleko hleď 2020</t>
  </si>
  <si>
    <t>MV-PK2-2020-00010</t>
  </si>
  <si>
    <t>Plzeňský kraj - Kraje pro bezpečný internet - on-line kvízy VII.</t>
  </si>
  <si>
    <t>MV-PK2-2020-00011</t>
  </si>
  <si>
    <t>Plzeňský kraj - Vzdělávání pedagogů v protidrogové prevenci a prevenci kriminality</t>
  </si>
  <si>
    <t>Obec Plzeň celkem</t>
  </si>
  <si>
    <t>Obec Stříbro</t>
  </si>
  <si>
    <t>MV-PK2-2020-00018</t>
  </si>
  <si>
    <t>MĚSTO STŘÍBRO - BEZPEČNOSTNÍ DOBROVOLNÍK 2020</t>
  </si>
  <si>
    <t>Obec Stříbro celkem</t>
  </si>
  <si>
    <t>Kraj Plzeňský celkem</t>
  </si>
  <si>
    <t>Kraj Středočeský</t>
  </si>
  <si>
    <t>Obec Beroun</t>
  </si>
  <si>
    <t>MV-PK2-2020-00057</t>
  </si>
  <si>
    <t>Pobytový tábor pro děti ze sicio-kulturně znevýhodněných rodin</t>
  </si>
  <si>
    <t>Obec Beroun celkem</t>
  </si>
  <si>
    <t>Obec Kladno</t>
  </si>
  <si>
    <t>MV-PK2-2020-00052</t>
  </si>
  <si>
    <t>Kladno - FIZM 2020</t>
  </si>
  <si>
    <t>MV-PK1-2020-00016</t>
  </si>
  <si>
    <t>Kladno - Nové body MKDS 2020</t>
  </si>
  <si>
    <t>MV-PK2-2020-00051</t>
  </si>
  <si>
    <t>Kladno - Příležitost</t>
  </si>
  <si>
    <t>MV-PK2-2020-00055</t>
  </si>
  <si>
    <t>Kladno_ Asistenti prevence kriminality 2020</t>
  </si>
  <si>
    <t>MV-PK2-2020-00050</t>
  </si>
  <si>
    <t>Kladno_Šance tu je</t>
  </si>
  <si>
    <t>Obec Kladno celkem</t>
  </si>
  <si>
    <t>Obec Kolín</t>
  </si>
  <si>
    <t>MV-PK2-2020-00110</t>
  </si>
  <si>
    <t>KOLÍN - Asistenti prevence kriminality</t>
  </si>
  <si>
    <t>MV-PK2-2020-00108</t>
  </si>
  <si>
    <t>KOLÍN - Kurzy sebeobrany pro ženy</t>
  </si>
  <si>
    <t>MV-PK1-2020-00042</t>
  </si>
  <si>
    <t>KOLÍN - Modernizace kamerového systému</t>
  </si>
  <si>
    <t>MV-PK2-2020-00109</t>
  </si>
  <si>
    <t>KOLÍN - Revolution Train</t>
  </si>
  <si>
    <t>Obec Kolín celkem</t>
  </si>
  <si>
    <t>Obec Kralupy nad Vltavou</t>
  </si>
  <si>
    <t>MV-PK2-2020-00118</t>
  </si>
  <si>
    <t>Kralupy nad Vltavou - Paprsek 2020</t>
  </si>
  <si>
    <t>MV-PK1-2020-00043</t>
  </si>
  <si>
    <t>Kralupy nad Vltavou - Rozšíření MKDS</t>
  </si>
  <si>
    <t>MV-PK2-2020-00117</t>
  </si>
  <si>
    <t>Kralupy nad Vltavou - Společně proti kriminalitě</t>
  </si>
  <si>
    <t>Obec Kralupy nad Vltavou celkem</t>
  </si>
  <si>
    <t>Obec Lidice</t>
  </si>
  <si>
    <t>MV-PK1-2020-00066</t>
  </si>
  <si>
    <t>Kamerový systém v obci Lidice</t>
  </si>
  <si>
    <t>Obec Lidice celkem</t>
  </si>
  <si>
    <t>Obec Lysá nad Labem</t>
  </si>
  <si>
    <t>MV-PK1-2020-00055</t>
  </si>
  <si>
    <t>Přemyslova 1745/14 Lysá nad Labem-modernizace dohledového pracoviště MKDS</t>
  </si>
  <si>
    <t>Obec Lysá nad Labem celkem</t>
  </si>
  <si>
    <t>Obec Nové Strašecí</t>
  </si>
  <si>
    <t>MV-PK1-2020-00045</t>
  </si>
  <si>
    <t>Nové Strašecí - Rozšíření městského kamerového systému</t>
  </si>
  <si>
    <t>Obec Nové Strašecí celkem</t>
  </si>
  <si>
    <t>Obec Rakovník</t>
  </si>
  <si>
    <t>MV-PK1-2020-00040</t>
  </si>
  <si>
    <t>Rakovník-kamerové body Sokolovna Rakovník</t>
  </si>
  <si>
    <t>Obec Rakovník celkem</t>
  </si>
  <si>
    <t>Obec Slaný</t>
  </si>
  <si>
    <t>MV-PK2-2020-00013</t>
  </si>
  <si>
    <t>Slaný – Asistenti prevence kriminality</t>
  </si>
  <si>
    <t>MV-PK1-2020-00007</t>
  </si>
  <si>
    <t>Slaný - Kamerový bod Trpoměchy, včetně retranslace</t>
  </si>
  <si>
    <t>Obec Slaný celkem</t>
  </si>
  <si>
    <t>Obec Týnec nad Sázavou</t>
  </si>
  <si>
    <t>MV-PK1-2020-00056</t>
  </si>
  <si>
    <t>Týnec nad Sázavou - rozšíření a modernizace MKDS</t>
  </si>
  <si>
    <t>Obec Týnec nad Sázavou celkem</t>
  </si>
  <si>
    <t>Kraj Středočeský celkem</t>
  </si>
  <si>
    <t>Kraj Ústecký</t>
  </si>
  <si>
    <t>Obec Bílina</t>
  </si>
  <si>
    <t>MV-PK1-2020-00058</t>
  </si>
  <si>
    <t>Bílina - Rozšíření městského kamerového dohlížecího systému o kamerový bod</t>
  </si>
  <si>
    <t>MV-PK2-2020-00129</t>
  </si>
  <si>
    <t>Bílina – Víkendový pobyt a tábor OSPOD</t>
  </si>
  <si>
    <t>Obec Bílina celkem</t>
  </si>
  <si>
    <t>Obec Dolní Podluží</t>
  </si>
  <si>
    <t>MV-PK2-2020-00102</t>
  </si>
  <si>
    <t>Dolní Podluží - Bezpečností dobrovolník</t>
  </si>
  <si>
    <t>Obec Dolní Podluží celkem</t>
  </si>
  <si>
    <t>Obec Dolní Poustevna</t>
  </si>
  <si>
    <t>MV-PK2-2020-00135</t>
  </si>
  <si>
    <t>Dolní Poustevna - děti v pohybu</t>
  </si>
  <si>
    <t>Obec Dolní Poustevna celkem</t>
  </si>
  <si>
    <t>Obec Dubí</t>
  </si>
  <si>
    <t>MV-PK2-2020-00016</t>
  </si>
  <si>
    <t>Dubí-asistent prevence kriminality</t>
  </si>
  <si>
    <t>Obec Dubí celkem</t>
  </si>
  <si>
    <t>Obec Chomutov</t>
  </si>
  <si>
    <t>MV-PK2-2020-00081</t>
  </si>
  <si>
    <t>Chomutov- Obnova technického vybavení SVM</t>
  </si>
  <si>
    <t>Obec Chomutov celkem</t>
  </si>
  <si>
    <t>Obec Jirkov</t>
  </si>
  <si>
    <t>MV-PK2-2020-00036</t>
  </si>
  <si>
    <t>Jirkov - Balón jako kamarád</t>
  </si>
  <si>
    <t>MV-PK2-2020-00037</t>
  </si>
  <si>
    <t>Jirkov - Forenzní značení jízdních kol a kompenzačních pomůcek</t>
  </si>
  <si>
    <t>MV-PK2-2020-00035</t>
  </si>
  <si>
    <t>Jirkov - V kolektivu bez agrese a šikany</t>
  </si>
  <si>
    <t>Obec Jirkov celkem</t>
  </si>
  <si>
    <t>Obec Kadaň</t>
  </si>
  <si>
    <t>MV-PK2-2020-00073</t>
  </si>
  <si>
    <t>Kadaň - Asistent prevence kriminality</t>
  </si>
  <si>
    <t>MV-PK2-2020-00067</t>
  </si>
  <si>
    <t>Kadaň - Pouliční liga 2020</t>
  </si>
  <si>
    <t>MV-PK2-2020-00061</t>
  </si>
  <si>
    <t>Kadaň - Preventivní pobyt 2020</t>
  </si>
  <si>
    <t>MV-PK2-2020-00124</t>
  </si>
  <si>
    <t>Kadaň - Upgrade uzavřeného televizního okruhu s nahráváním ve výslechové místnosti na MěÚ Kadaň</t>
  </si>
  <si>
    <t>MV-PK2-2020-00069</t>
  </si>
  <si>
    <t>Kadaň - Víkendový pobyt 2020</t>
  </si>
  <si>
    <t>Obec Kadaň celkem</t>
  </si>
  <si>
    <t>Obec Litoměřice</t>
  </si>
  <si>
    <t>MV-PK2-2020-00094</t>
  </si>
  <si>
    <t>Litoměřice-preventivně výchovný pobyt pro děti procházející evidencí OSPOD - Litoměřice Úžijme si bezpečně léto 2020</t>
  </si>
  <si>
    <t>Obec Litoměřice celkem</t>
  </si>
  <si>
    <t>Obec Litvínov</t>
  </si>
  <si>
    <t>MV-PK2-2020-00002</t>
  </si>
  <si>
    <t>Litvínov-Společnost a já</t>
  </si>
  <si>
    <t>Obec Litvínov celkem</t>
  </si>
  <si>
    <t>Obec Louny</t>
  </si>
  <si>
    <t>MV-PK2-2020-00049</t>
  </si>
  <si>
    <t>Louny - Šance 2020</t>
  </si>
  <si>
    <t>Obec Louny celkem</t>
  </si>
  <si>
    <t>Obec Most</t>
  </si>
  <si>
    <t>MV-PK2-2020-00131</t>
  </si>
  <si>
    <t>Most – asistenti prevence kriminality pro sociálně vyloučené lokality</t>
  </si>
  <si>
    <t>MV-PK1-2020-00061</t>
  </si>
  <si>
    <t>Most – rozšíření MKDS do deprivovaných a sociálně vyloučených lokalit 2020</t>
  </si>
  <si>
    <t>MV-PK2-2020-00130</t>
  </si>
  <si>
    <t>Most – sebeobrana pro ženy, děti a seniory ze SVL</t>
  </si>
  <si>
    <t>MV-PK2-2020-00132</t>
  </si>
  <si>
    <t>Most – Výprava za přírodou a poznáním – pobytový výjezd s kurátory pro děti a mládež</t>
  </si>
  <si>
    <t>Obec Most celkem</t>
  </si>
  <si>
    <t>Obec Obrnice</t>
  </si>
  <si>
    <t>MV-PK2-2020-00114</t>
  </si>
  <si>
    <t>Obrnice - Asistent prevence kriminality 2020</t>
  </si>
  <si>
    <t>MV-PK2-2020-00091</t>
  </si>
  <si>
    <t>Obrnice - domovník preventista 2020</t>
  </si>
  <si>
    <t>MV-PK2-2020-00115</t>
  </si>
  <si>
    <t>Obrnice - intervenční techniky pro rodiny 2020</t>
  </si>
  <si>
    <t>MV-PK2-2020-00086</t>
  </si>
  <si>
    <t>Obrnice - Příměstský tábor 2020</t>
  </si>
  <si>
    <t>Obec Obrnice celkem</t>
  </si>
  <si>
    <t>Obec Roudnice nad Labem</t>
  </si>
  <si>
    <t>MV-PK2-2020-00082</t>
  </si>
  <si>
    <t>Roudnice nad Labem - Bezpečné léto s novými zážitky, priorita projektu 1/2</t>
  </si>
  <si>
    <t>MV-PK2-2020-00083</t>
  </si>
  <si>
    <t>Roudnice nad Labem - Bezpečné Roudnicko, priorita projektu 2/2</t>
  </si>
  <si>
    <t>Obec Roudnice nad Labem celkem</t>
  </si>
  <si>
    <t>Obec Rumburk</t>
  </si>
  <si>
    <t>MV-PK2-2020-00054</t>
  </si>
  <si>
    <t>Rumburk - Víkendové pobyty 2020</t>
  </si>
  <si>
    <t>Obec Rumburk celkem</t>
  </si>
  <si>
    <t>Obec Staré Křečany</t>
  </si>
  <si>
    <t>MV-PK2-2020-00033</t>
  </si>
  <si>
    <t>Staré Křečany - Domovník preventista 2020-2022</t>
  </si>
  <si>
    <t>MV-PK2-2020-00126</t>
  </si>
  <si>
    <t>Staré Křečany - Ulice v pohybu</t>
  </si>
  <si>
    <t>Obec Staré Křečany celkem</t>
  </si>
  <si>
    <t>Obec Trmice</t>
  </si>
  <si>
    <t>MV-PK2-2020-00090</t>
  </si>
  <si>
    <t>Trmice - pobytový tábor Kořenov 2020</t>
  </si>
  <si>
    <t>MV-PK1-2020-00039</t>
  </si>
  <si>
    <t>Trmice - Rozšíření MKDS 2020</t>
  </si>
  <si>
    <t>Obec Trmice celkem</t>
  </si>
  <si>
    <t>Obec Ústí nad Labem</t>
  </si>
  <si>
    <t>MV-PK2-2020-00008</t>
  </si>
  <si>
    <t>Ústecký kraj - Vzdělávání seniorů - větší bezpečí pro seniory</t>
  </si>
  <si>
    <t>MV-PK2-2020-00024</t>
  </si>
  <si>
    <t>Ústí nad Labem - AMEN SAM AMALA - Jsme přátelé</t>
  </si>
  <si>
    <t>MV-PK2-2020-00021</t>
  </si>
  <si>
    <t>Ústí nad Labem - MP dětem 2020</t>
  </si>
  <si>
    <t>MV-PK2-2020-00022</t>
  </si>
  <si>
    <t>Ústí nad Labem - Myslíme na Vás 2020</t>
  </si>
  <si>
    <t>MV-PK2-2020-00023</t>
  </si>
  <si>
    <t>Ústí nad Labem - Záznamové zařízení pro SVM</t>
  </si>
  <si>
    <t>Obec Ústí nad Labem celkem</t>
  </si>
  <si>
    <t>Obec Varnsdorf</t>
  </si>
  <si>
    <t>MV-PK2-2020-00134</t>
  </si>
  <si>
    <t>Varnsdorf - Asistent prevence kriminality</t>
  </si>
  <si>
    <t>Obec Varnsdorf celkem</t>
  </si>
  <si>
    <t>Obec Žatec</t>
  </si>
  <si>
    <t>MV-PK2-2020-00077</t>
  </si>
  <si>
    <t>Město Žatec - Prodloužený pobyt 2020</t>
  </si>
  <si>
    <t>Obec Žatec celkem</t>
  </si>
  <si>
    <t>Kraj Ústecký celkem</t>
  </si>
  <si>
    <t>Kraj Vysočina</t>
  </si>
  <si>
    <t>Obec Humpolec</t>
  </si>
  <si>
    <t>MV-PK1-2020-00023</t>
  </si>
  <si>
    <t>Humpolec - kamery</t>
  </si>
  <si>
    <t>Obec Humpolec celkem</t>
  </si>
  <si>
    <t>MV-PK2-2020-00027</t>
  </si>
  <si>
    <t>„Kraj Vysočina – Divadelní představení na téma kyberkriminalita a online svět.“</t>
  </si>
  <si>
    <t>MV-PK2-2020-00060</t>
  </si>
  <si>
    <t>„Kraj Vysočina - KPBI – Aktualizace a doplnění e-learningových lekcí pro rodiče a semináře pro rodiče“</t>
  </si>
  <si>
    <t>MV-PK2-2020-00028</t>
  </si>
  <si>
    <t>„Kraj Vysočina – Preventivní brožura pro cizince.“</t>
  </si>
  <si>
    <t>Obec Jihlava celkem</t>
  </si>
  <si>
    <t>Obec Kejžlice</t>
  </si>
  <si>
    <t>MV-PK1-2020-00068</t>
  </si>
  <si>
    <t>Kejžlice - Kamerový dohled</t>
  </si>
  <si>
    <t>Obec Kejžlice celkem</t>
  </si>
  <si>
    <t>Obec Moravské Budějovice</t>
  </si>
  <si>
    <t>MV-PK1-2020-00005</t>
  </si>
  <si>
    <t>Moravské Budějovice - Rozšíření MKDS - 8.etapa</t>
  </si>
  <si>
    <t>Obec Moravské Budějovice celkem</t>
  </si>
  <si>
    <t>Obec Pelhřimov</t>
  </si>
  <si>
    <t>MV-PK1-2020-00049</t>
  </si>
  <si>
    <t>Město Pelhřimov - modernizace kamerového bodu - křižovatka ul. Humpolecká a Slovanského bratrství</t>
  </si>
  <si>
    <t>Obec Pelhřimov celkem</t>
  </si>
  <si>
    <t>Obec Velká Bíteš</t>
  </si>
  <si>
    <t>MV-PK1-2020-00067</t>
  </si>
  <si>
    <t>Velká Bíteš - Reprodukce MKDS Velká Bíteš</t>
  </si>
  <si>
    <t>Obec Velká Bíteš celkem</t>
  </si>
  <si>
    <t>Obec Velké Meziříčí</t>
  </si>
  <si>
    <t>MV-PK1-2020-00059</t>
  </si>
  <si>
    <t>„Velké Meziříčí – hardware a související sw pro bezpečnostní a preventivní účely 2020“</t>
  </si>
  <si>
    <t>MV-PK1-2020-00060</t>
  </si>
  <si>
    <t>„Velké Meziříčí – Rozšíření městského kamerového dohlížecího systému 2020“</t>
  </si>
  <si>
    <t>Obec Velké Meziříčí celkem</t>
  </si>
  <si>
    <t>Obec Žďár nad Sázavou</t>
  </si>
  <si>
    <t>MV-PK2-2020-00133</t>
  </si>
  <si>
    <t>Žďár nad Sázavou - Příměstský tábor 2020</t>
  </si>
  <si>
    <t>Obec Žďár nad Sázavou celkem</t>
  </si>
  <si>
    <t>Kraj Vysočina celkem</t>
  </si>
  <si>
    <t>Kraj Zlínský</t>
  </si>
  <si>
    <t>Obec Bystřice pod Hostýnem</t>
  </si>
  <si>
    <t>MV-PK1-2020-00022</t>
  </si>
  <si>
    <t>Bystřice pod Hostýnem - rozšíření MKDS, ul. Čs. Brigády</t>
  </si>
  <si>
    <t>Obec Bystřice pod Hostýnem celkem</t>
  </si>
  <si>
    <t>Obec Kroměříž</t>
  </si>
  <si>
    <t>MV-PK1-2020-00029</t>
  </si>
  <si>
    <t>Kroměříž - Digitalizace MKMS</t>
  </si>
  <si>
    <t>Obec Kroměříž celkem</t>
  </si>
  <si>
    <t>Obec Rožnov pod Radhoštěm</t>
  </si>
  <si>
    <t>MV-PK2-2020-00136</t>
  </si>
  <si>
    <t>Rožnov pod Radhoštěm - Domovník-preventista</t>
  </si>
  <si>
    <t>MV-PK2-2020-00138</t>
  </si>
  <si>
    <t>Rožnov pod Radhoštěm - Forenzní značení jízdních kol a kompenzačních pomůcek</t>
  </si>
  <si>
    <t>Obec Rožnov pod Radhoštěm celkem</t>
  </si>
  <si>
    <t>Obec Uherské Hradiště</t>
  </si>
  <si>
    <t>MV-PK2-2020-00074</t>
  </si>
  <si>
    <t>Uherské Hradiště – Forenzní značení jízdních kol syntetickou DNA</t>
  </si>
  <si>
    <t>MV-PK1-2020-00025</t>
  </si>
  <si>
    <t>Uherské Hradiště-Rozšíření MKDS</t>
  </si>
  <si>
    <t>Obec Uherské Hradiště celkem</t>
  </si>
  <si>
    <t>Obec Valašské Meziříčí</t>
  </si>
  <si>
    <t>MV-PK2-2020-00101</t>
  </si>
  <si>
    <t>Valašské Meziříčí - Bezpečná lokalita</t>
  </si>
  <si>
    <t>MV-PK2-2020-00116</t>
  </si>
  <si>
    <t>MV-PK1-2020-00031</t>
  </si>
  <si>
    <t>Valašské Meziříčí - Mobilní kamerový systém</t>
  </si>
  <si>
    <t>MV-PK2-2020-00100</t>
  </si>
  <si>
    <t>Valašské Meziříčí - Odborná konference z oblasti protidrogové prevence</t>
  </si>
  <si>
    <t>Obec Valašské Meziříčí celkem</t>
  </si>
  <si>
    <t>Kraj Zlínský celkem</t>
  </si>
  <si>
    <t>Filtr sestavy:
= PK1_2020
 Stav žádosti = 20
 = KHK_PK_2020</t>
  </si>
  <si>
    <t>Návrh dotace (včetně APK a D-P na 3 roky)</t>
  </si>
  <si>
    <t>dotace 2020</t>
  </si>
  <si>
    <t>Středočeský kraj</t>
  </si>
  <si>
    <t>Středočeský kraj celkem</t>
  </si>
  <si>
    <t>Pardubický kraj</t>
  </si>
  <si>
    <t>Plzeňský kraj</t>
  </si>
  <si>
    <t>Liberecký kraj</t>
  </si>
  <si>
    <t>Karlovarský kraj</t>
  </si>
  <si>
    <t>Karlovarský kraj celkem</t>
  </si>
  <si>
    <t>kraj Vysočina</t>
  </si>
  <si>
    <t>Kraj Hlavní Město Praha celkem</t>
  </si>
  <si>
    <t>Kraj Hlavní Město Praha</t>
  </si>
  <si>
    <t xml:space="preserve">Praha 10-ZŠ Olešská - zabezpečení EZS a připojení na PMS MP </t>
  </si>
  <si>
    <t>Moravskoslezský kraj</t>
  </si>
  <si>
    <t>INVESTICE celkem ČR</t>
  </si>
  <si>
    <t>NEINVESTICE celkem ČR</t>
  </si>
  <si>
    <t>Hodnocení výzvy - PK1 + PK2 2020</t>
  </si>
  <si>
    <t>Kraj Moravskoslezský NEINVESTICE celkem</t>
  </si>
  <si>
    <t>Kraj Moravskoslezský INVESTICE celkem</t>
  </si>
  <si>
    <t>Celkem ČR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</si>
  <si>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</si>
  <si>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</si>
  <si>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</si>
  <si>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</si>
  <si>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</si>
  <si>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</si>
  <si>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</si>
  <si>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</si>
  <si>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</si>
  <si>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</si>
  <si>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</si>
  <si>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</si>
  <si>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XIV.</t>
  </si>
  <si>
    <t>XIII.</t>
  </si>
  <si>
    <t>Olomoucký kraj</t>
  </si>
  <si>
    <t>NEINVESTICE - víceleté projekty z r. 2018 a 2019 na r. 2020</t>
  </si>
  <si>
    <t>žádosti o navýšení již schválených víceletých APK na r. 2020</t>
  </si>
  <si>
    <t>NEINVESTICE 2020 celkem ČR</t>
  </si>
  <si>
    <t>Valašské Meziříčí - Dny bezpečného internetu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</si>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</sst>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(#,##0.00\)"/>
  </numFmts>
  <fonts count="3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14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Calibri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FF"/>
      <name val="Arial"/>
      <family val="2"/>
      <charset val="238"/>
    </font>
    <font>
      <sz val="11"/>
      <color rgb="FF0000FF"/>
      <name val="Calibri"/>
      <family val="2"/>
      <charset val="238"/>
    </font>
    <font>
      <b/>
      <sz val="8"/>
      <color rgb="FF0000FF"/>
      <name val="Arial"/>
      <family val="2"/>
      <charset val="238"/>
    </font>
    <font>
      <b/>
      <sz val="11"/>
      <color rgb="FF0000FF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8"/>
      <color theme="1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10"/>
      <color rgb="FF0000FF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theme="6" tint="-0.499984740745262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F0F0F0"/>
        <bgColor rgb="FFF0F0F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F0F0F0"/>
      </patternFill>
    </fill>
    <fill>
      <patternFill patternType="solid">
        <fgColor theme="0" tint="-0.249977111117893"/>
        <bgColor rgb="FFF0F0F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rgb="FFDCDCDC"/>
      </patternFill>
    </fill>
    <fill>
      <patternFill patternType="solid">
        <fgColor theme="0" tint="-0.14999847407452621"/>
        <bgColor rgb="FFDCDCDC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67">
    <xf numFmtId="0" fontId="1" fillId="0" borderId="0" xfId="0" applyFont="1" applyFill="1" applyBorder="1"/>
    <xf numFmtId="0" fontId="3" fillId="0" borderId="3" xfId="1" applyNumberFormat="1" applyFont="1" applyFill="1" applyBorder="1" applyAlignment="1">
      <alignment horizontal="center" vertical="center" wrapText="1" readingOrder="1"/>
    </xf>
    <xf numFmtId="164" fontId="6" fillId="0" borderId="6" xfId="1" applyNumberFormat="1" applyFont="1" applyFill="1" applyBorder="1" applyAlignment="1">
      <alignment horizontal="right" vertical="top" wrapText="1" readingOrder="1"/>
    </xf>
    <xf numFmtId="0" fontId="6" fillId="0" borderId="5" xfId="1" applyNumberFormat="1" applyFont="1" applyFill="1" applyBorder="1" applyAlignment="1">
      <alignment horizontal="center" vertical="top" wrapText="1" readingOrder="1"/>
    </xf>
    <xf numFmtId="0" fontId="6" fillId="0" borderId="4" xfId="1" applyNumberFormat="1" applyFont="1" applyFill="1" applyBorder="1" applyAlignment="1">
      <alignment horizontal="center" vertical="top" wrapText="1" readingOrder="1"/>
    </xf>
    <xf numFmtId="0" fontId="6" fillId="0" borderId="6" xfId="1" applyNumberFormat="1" applyFont="1" applyFill="1" applyBorder="1" applyAlignment="1">
      <alignment horizontal="center" vertical="top" wrapText="1" readingOrder="1"/>
    </xf>
    <xf numFmtId="164" fontId="6" fillId="3" borderId="4" xfId="1" applyNumberFormat="1" applyFont="1" applyFill="1" applyBorder="1" applyAlignment="1">
      <alignment horizontal="right" vertical="center" wrapText="1" readingOrder="1"/>
    </xf>
    <xf numFmtId="0" fontId="6" fillId="0" borderId="0" xfId="1" applyNumberFormat="1" applyFont="1" applyFill="1" applyBorder="1" applyAlignment="1">
      <alignment horizontal="left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9" fillId="0" borderId="9" xfId="1" applyNumberFormat="1" applyFont="1" applyFill="1" applyBorder="1" applyAlignment="1" applyProtection="1">
      <alignment horizontal="center" vertical="center" wrapText="1" readingOrder="1"/>
      <protection locked="0"/>
    </xf>
    <xf numFmtId="4" fontId="10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2" xfId="1" applyNumberFormat="1" applyFont="1" applyFill="1" applyBorder="1" applyAlignment="1">
      <alignment horizontal="right" vertical="top" wrapText="1" readingOrder="1"/>
    </xf>
    <xf numFmtId="164" fontId="6" fillId="3" borderId="11" xfId="1" applyNumberFormat="1" applyFont="1" applyFill="1" applyBorder="1" applyAlignment="1">
      <alignment horizontal="right" vertical="center" wrapText="1" readingOrder="1"/>
    </xf>
    <xf numFmtId="0" fontId="12" fillId="0" borderId="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164" fontId="6" fillId="4" borderId="6" xfId="1" applyNumberFormat="1" applyFont="1" applyFill="1" applyBorder="1" applyAlignment="1">
      <alignment horizontal="right" vertical="top" wrapText="1" readingOrder="1"/>
    </xf>
    <xf numFmtId="164" fontId="6" fillId="0" borderId="11" xfId="1" applyNumberFormat="1" applyFont="1" applyFill="1" applyBorder="1" applyAlignment="1">
      <alignment horizontal="right" vertical="top" wrapText="1" readingOrder="1"/>
    </xf>
    <xf numFmtId="0" fontId="12" fillId="4" borderId="11" xfId="0" applyFont="1" applyFill="1" applyBorder="1" applyAlignment="1">
      <alignment horizontal="center" vertical="center"/>
    </xf>
    <xf numFmtId="0" fontId="6" fillId="4" borderId="5" xfId="1" applyNumberFormat="1" applyFont="1" applyFill="1" applyBorder="1" applyAlignment="1">
      <alignment horizontal="center" vertical="top" wrapText="1" readingOrder="1"/>
    </xf>
    <xf numFmtId="0" fontId="6" fillId="4" borderId="4" xfId="1" applyNumberFormat="1" applyFont="1" applyFill="1" applyBorder="1" applyAlignment="1">
      <alignment horizontal="center" vertical="top" wrapText="1" readingOrder="1"/>
    </xf>
    <xf numFmtId="0" fontId="1" fillId="4" borderId="0" xfId="0" applyFont="1" applyFill="1" applyBorder="1"/>
    <xf numFmtId="164" fontId="9" fillId="2" borderId="4" xfId="1" applyNumberFormat="1" applyFont="1" applyFill="1" applyBorder="1" applyAlignment="1">
      <alignment horizontal="right" vertical="center" wrapText="1" readingOrder="1"/>
    </xf>
    <xf numFmtId="164" fontId="9" fillId="2" borderId="11" xfId="1" applyNumberFormat="1" applyFont="1" applyFill="1" applyBorder="1" applyAlignment="1">
      <alignment horizontal="right" vertical="center" wrapText="1" readingOrder="1"/>
    </xf>
    <xf numFmtId="164" fontId="13" fillId="3" borderId="11" xfId="1" applyNumberFormat="1" applyFont="1" applyFill="1" applyBorder="1" applyAlignment="1">
      <alignment horizontal="right" vertical="center" wrapText="1" readingOrder="1"/>
    </xf>
    <xf numFmtId="164" fontId="16" fillId="8" borderId="4" xfId="1" applyNumberFormat="1" applyFont="1" applyFill="1" applyBorder="1" applyAlignment="1">
      <alignment horizontal="right" vertical="center" wrapText="1" readingOrder="1"/>
    </xf>
    <xf numFmtId="164" fontId="16" fillId="8" borderId="11" xfId="1" applyNumberFormat="1" applyFont="1" applyFill="1" applyBorder="1" applyAlignment="1">
      <alignment horizontal="right" vertical="center" wrapText="1" readingOrder="1"/>
    </xf>
    <xf numFmtId="0" fontId="10" fillId="6" borderId="11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center" vertical="center"/>
    </xf>
    <xf numFmtId="164" fontId="21" fillId="0" borderId="6" xfId="1" applyNumberFormat="1" applyFont="1" applyFill="1" applyBorder="1" applyAlignment="1">
      <alignment horizontal="right" vertical="top" wrapText="1" readingOrder="1"/>
    </xf>
    <xf numFmtId="164" fontId="21" fillId="4" borderId="6" xfId="1" applyNumberFormat="1" applyFont="1" applyFill="1" applyBorder="1" applyAlignment="1">
      <alignment horizontal="right" vertical="top" wrapText="1" readingOrder="1"/>
    </xf>
    <xf numFmtId="164" fontId="21" fillId="3" borderId="4" xfId="1" applyNumberFormat="1" applyFont="1" applyFill="1" applyBorder="1" applyAlignment="1">
      <alignment horizontal="right" vertical="center" wrapText="1" readingOrder="1"/>
    </xf>
    <xf numFmtId="164" fontId="22" fillId="2" borderId="4" xfId="1" applyNumberFormat="1" applyFont="1" applyFill="1" applyBorder="1" applyAlignment="1">
      <alignment horizontal="right" vertical="center" wrapText="1" readingOrder="1"/>
    </xf>
    <xf numFmtId="164" fontId="23" fillId="3" borderId="4" xfId="1" applyNumberFormat="1" applyFont="1" applyFill="1" applyBorder="1" applyAlignment="1">
      <alignment horizontal="right" vertical="center" wrapText="1" readingOrder="1"/>
    </xf>
    <xf numFmtId="164" fontId="25" fillId="7" borderId="4" xfId="1" applyNumberFormat="1" applyFont="1" applyFill="1" applyBorder="1" applyAlignment="1">
      <alignment horizontal="right" vertical="center" wrapText="1" readingOrder="1"/>
    </xf>
    <xf numFmtId="164" fontId="23" fillId="3" borderId="1" xfId="1" applyNumberFormat="1" applyFont="1" applyFill="1" applyBorder="1" applyAlignment="1">
      <alignment horizontal="right" vertical="center" wrapText="1" readingOrder="1"/>
    </xf>
    <xf numFmtId="164" fontId="25" fillId="2" borderId="11" xfId="1" applyNumberFormat="1" applyFont="1" applyFill="1" applyBorder="1" applyAlignment="1">
      <alignment horizontal="right" vertical="center" wrapText="1" readingOrder="1"/>
    </xf>
    <xf numFmtId="164" fontId="22" fillId="2" borderId="11" xfId="1" applyNumberFormat="1" applyFont="1" applyFill="1" applyBorder="1" applyAlignment="1">
      <alignment horizontal="right" vertical="center" wrapText="1" readingOrder="1"/>
    </xf>
    <xf numFmtId="164" fontId="23" fillId="3" borderId="11" xfId="1" applyNumberFormat="1" applyFont="1" applyFill="1" applyBorder="1" applyAlignment="1">
      <alignment horizontal="right" vertical="center" wrapText="1" readingOrder="1"/>
    </xf>
    <xf numFmtId="164" fontId="29" fillId="3" borderId="4" xfId="1" applyNumberFormat="1" applyFont="1" applyFill="1" applyBorder="1" applyAlignment="1">
      <alignment horizontal="right" vertical="center" wrapText="1" readingOrder="1"/>
    </xf>
    <xf numFmtId="164" fontId="32" fillId="8" borderId="4" xfId="1" applyNumberFormat="1" applyFont="1" applyFill="1" applyBorder="1" applyAlignment="1">
      <alignment horizontal="right" vertical="center" wrapText="1" readingOrder="1"/>
    </xf>
    <xf numFmtId="164" fontId="21" fillId="3" borderId="11" xfId="1" applyNumberFormat="1" applyFont="1" applyFill="1" applyBorder="1" applyAlignment="1">
      <alignment horizontal="right" vertical="center" wrapText="1" readingOrder="1"/>
    </xf>
    <xf numFmtId="164" fontId="21" fillId="0" borderId="12" xfId="1" applyNumberFormat="1" applyFont="1" applyFill="1" applyBorder="1" applyAlignment="1">
      <alignment horizontal="right" vertical="top" wrapText="1" readingOrder="1"/>
    </xf>
    <xf numFmtId="164" fontId="21" fillId="4" borderId="12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164" fontId="6" fillId="0" borderId="4" xfId="1" applyNumberFormat="1" applyFont="1" applyFill="1" applyBorder="1" applyAlignment="1">
      <alignment horizontal="right" vertical="top" wrapText="1" readingOrder="1"/>
    </xf>
    <xf numFmtId="164" fontId="6" fillId="4" borderId="4" xfId="1" applyNumberFormat="1" applyFont="1" applyFill="1" applyBorder="1" applyAlignment="1">
      <alignment horizontal="right" vertical="top" wrapText="1" readingOrder="1"/>
    </xf>
    <xf numFmtId="164" fontId="6" fillId="4" borderId="11" xfId="1" applyNumberFormat="1" applyFont="1" applyFill="1" applyBorder="1" applyAlignment="1">
      <alignment horizontal="right" vertical="top" wrapText="1" readingOrder="1"/>
    </xf>
    <xf numFmtId="164" fontId="21" fillId="3" borderId="16" xfId="1" applyNumberFormat="1" applyFont="1" applyFill="1" applyBorder="1" applyAlignment="1">
      <alignment horizontal="right" vertical="center" wrapText="1" readingOrder="1"/>
    </xf>
    <xf numFmtId="164" fontId="21" fillId="4" borderId="4" xfId="1" applyNumberFormat="1" applyFont="1" applyFill="1" applyBorder="1" applyAlignment="1">
      <alignment horizontal="right" vertical="top" wrapText="1" readingOrder="1"/>
    </xf>
    <xf numFmtId="164" fontId="21" fillId="4" borderId="11" xfId="1" applyNumberFormat="1" applyFont="1" applyFill="1" applyBorder="1" applyAlignment="1">
      <alignment horizontal="right" vertical="top" wrapText="1" readingOrder="1"/>
    </xf>
    <xf numFmtId="164" fontId="29" fillId="3" borderId="11" xfId="1" applyNumberFormat="1" applyFont="1" applyFill="1" applyBorder="1" applyAlignment="1">
      <alignment horizontal="right" vertical="center" wrapText="1" readingOrder="1"/>
    </xf>
    <xf numFmtId="164" fontId="22" fillId="2" borderId="16" xfId="1" applyNumberFormat="1" applyFont="1" applyFill="1" applyBorder="1" applyAlignment="1">
      <alignment horizontal="right" vertical="center" wrapText="1" readingOrder="1"/>
    </xf>
    <xf numFmtId="164" fontId="9" fillId="2" borderId="16" xfId="1" applyNumberFormat="1" applyFont="1" applyFill="1" applyBorder="1" applyAlignment="1">
      <alignment horizontal="right" vertical="center" wrapText="1" readingOrder="1"/>
    </xf>
    <xf numFmtId="164" fontId="25" fillId="2" borderId="16" xfId="1" applyNumberFormat="1" applyFont="1" applyFill="1" applyBorder="1" applyAlignment="1">
      <alignment horizontal="right" vertical="center" wrapText="1" readingOrder="1"/>
    </xf>
    <xf numFmtId="164" fontId="6" fillId="4" borderId="12" xfId="1" applyNumberFormat="1" applyFont="1" applyFill="1" applyBorder="1" applyAlignment="1">
      <alignment horizontal="right" vertical="top" wrapText="1" readingOrder="1"/>
    </xf>
    <xf numFmtId="164" fontId="21" fillId="3" borderId="1" xfId="1" applyNumberFormat="1" applyFont="1" applyFill="1" applyBorder="1" applyAlignment="1">
      <alignment horizontal="right" vertical="center" wrapText="1" readingOrder="1"/>
    </xf>
    <xf numFmtId="164" fontId="6" fillId="3" borderId="17" xfId="1" applyNumberFormat="1" applyFont="1" applyFill="1" applyBorder="1" applyAlignment="1">
      <alignment horizontal="right" vertical="center" wrapText="1" readingOrder="1"/>
    </xf>
    <xf numFmtId="164" fontId="32" fillId="8" borderId="11" xfId="1" applyNumberFormat="1" applyFont="1" applyFill="1" applyBorder="1" applyAlignment="1">
      <alignment horizontal="right" vertical="center" wrapText="1" readingOrder="1"/>
    </xf>
    <xf numFmtId="164" fontId="21" fillId="0" borderId="11" xfId="1" applyNumberFormat="1" applyFont="1" applyFill="1" applyBorder="1" applyAlignment="1">
      <alignment horizontal="right" vertical="top" wrapText="1" readingOrder="1"/>
    </xf>
    <xf numFmtId="164" fontId="21" fillId="0" borderId="4" xfId="1" applyNumberFormat="1" applyFont="1" applyFill="1" applyBorder="1" applyAlignment="1">
      <alignment horizontal="right" vertical="top" wrapText="1" readingOrder="1"/>
    </xf>
    <xf numFmtId="164" fontId="21" fillId="3" borderId="14" xfId="1" applyNumberFormat="1" applyFont="1" applyFill="1" applyBorder="1" applyAlignment="1">
      <alignment horizontal="right" vertical="center" wrapText="1" readingOrder="1"/>
    </xf>
    <xf numFmtId="164" fontId="25" fillId="7" borderId="11" xfId="1" applyNumberFormat="1" applyFont="1" applyFill="1" applyBorder="1" applyAlignment="1">
      <alignment horizontal="right" vertical="center" wrapText="1" readingOrder="1"/>
    </xf>
    <xf numFmtId="164" fontId="6" fillId="0" borderId="1" xfId="1" applyNumberFormat="1" applyFont="1" applyFill="1" applyBorder="1" applyAlignment="1">
      <alignment horizontal="right" vertical="top" wrapText="1" readingOrder="1"/>
    </xf>
    <xf numFmtId="164" fontId="6" fillId="4" borderId="4" xfId="1" applyNumberFormat="1" applyFont="1" applyFill="1" applyBorder="1" applyAlignment="1">
      <alignment horizontal="center" vertical="center" wrapText="1" readingOrder="1"/>
    </xf>
    <xf numFmtId="164" fontId="6" fillId="0" borderId="6" xfId="1" applyNumberFormat="1" applyFont="1" applyFill="1" applyBorder="1" applyAlignment="1">
      <alignment horizontal="right" vertical="center" wrapText="1" readingOrder="1"/>
    </xf>
    <xf numFmtId="164" fontId="6" fillId="4" borderId="4" xfId="1" applyNumberFormat="1" applyFont="1" applyFill="1" applyBorder="1" applyAlignment="1">
      <alignment horizontal="right" vertical="center" wrapText="1" readingOrder="1"/>
    </xf>
    <xf numFmtId="0" fontId="12" fillId="0" borderId="17" xfId="0" applyFont="1" applyFill="1" applyBorder="1" applyAlignment="1">
      <alignment horizontal="center" vertical="center"/>
    </xf>
    <xf numFmtId="164" fontId="30" fillId="8" borderId="1" xfId="1" applyNumberFormat="1" applyFont="1" applyFill="1" applyBorder="1" applyAlignment="1">
      <alignment horizontal="right" vertical="center" wrapText="1" readingOrder="1"/>
    </xf>
    <xf numFmtId="164" fontId="30" fillId="8" borderId="17" xfId="1" applyNumberFormat="1" applyFont="1" applyFill="1" applyBorder="1" applyAlignment="1">
      <alignment horizontal="right" vertical="center" wrapText="1" readingOrder="1"/>
    </xf>
    <xf numFmtId="4" fontId="34" fillId="9" borderId="11" xfId="0" applyNumberFormat="1" applyFont="1" applyFill="1" applyBorder="1" applyAlignment="1">
      <alignment horizontal="right" vertical="center"/>
    </xf>
    <xf numFmtId="4" fontId="35" fillId="9" borderId="11" xfId="0" applyNumberFormat="1" applyFont="1" applyFill="1" applyBorder="1" applyAlignment="1">
      <alignment horizontal="right" vertical="center"/>
    </xf>
    <xf numFmtId="4" fontId="36" fillId="9" borderId="11" xfId="0" applyNumberFormat="1" applyFont="1" applyFill="1" applyBorder="1" applyAlignment="1">
      <alignment horizontal="right" vertical="center"/>
    </xf>
    <xf numFmtId="4" fontId="36" fillId="9" borderId="0" xfId="0" applyNumberFormat="1" applyFont="1" applyFill="1" applyBorder="1"/>
    <xf numFmtId="164" fontId="13" fillId="0" borderId="6" xfId="1" applyNumberFormat="1" applyFont="1" applyFill="1" applyBorder="1" applyAlignment="1">
      <alignment horizontal="right" vertical="top" wrapText="1" readingOrder="1"/>
    </xf>
    <xf numFmtId="4" fontId="13" fillId="4" borderId="11" xfId="0" applyNumberFormat="1" applyFont="1" applyFill="1" applyBorder="1" applyAlignment="1">
      <alignment horizontal="right" vertical="center" readingOrder="1"/>
    </xf>
    <xf numFmtId="164" fontId="6" fillId="4" borderId="11" xfId="1" applyNumberFormat="1" applyFont="1" applyFill="1" applyBorder="1" applyAlignment="1">
      <alignment horizontal="right" vertical="center" wrapText="1" readingOrder="1"/>
    </xf>
    <xf numFmtId="0" fontId="6" fillId="0" borderId="6" xfId="1" applyNumberFormat="1" applyFont="1" applyFill="1" applyBorder="1" applyAlignment="1">
      <alignment horizontal="center" vertical="top" wrapText="1" readingOrder="1"/>
    </xf>
    <xf numFmtId="0" fontId="13" fillId="0" borderId="21" xfId="0" applyFont="1" applyFill="1" applyBorder="1" applyAlignment="1">
      <alignment horizontal="center" vertical="center"/>
    </xf>
    <xf numFmtId="0" fontId="6" fillId="0" borderId="6" xfId="1" applyNumberFormat="1" applyFont="1" applyFill="1" applyBorder="1" applyAlignment="1">
      <alignment horizontal="center" vertical="top" wrapText="1" readingOrder="1"/>
    </xf>
    <xf numFmtId="0" fontId="38" fillId="0" borderId="2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4" fontId="32" fillId="0" borderId="20" xfId="1" applyNumberFormat="1" applyFont="1" applyFill="1" applyBorder="1" applyAlignment="1">
      <alignment horizontal="center" vertical="top" wrapText="1" readingOrder="1"/>
    </xf>
    <xf numFmtId="0" fontId="32" fillId="0" borderId="0" xfId="1" applyNumberFormat="1" applyFont="1" applyFill="1" applyBorder="1" applyAlignment="1">
      <alignment horizontal="center" vertical="top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5" xfId="1" applyNumberFormat="1" applyFont="1" applyFill="1" applyBorder="1" applyAlignment="1">
      <alignment horizontal="left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6" fillId="0" borderId="6" xfId="1" applyNumberFormat="1" applyFont="1" applyFill="1" applyBorder="1" applyAlignment="1">
      <alignment horizontal="left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6" xfId="1" applyNumberFormat="1" applyFont="1" applyFill="1" applyBorder="1" applyAlignment="1">
      <alignment horizontal="center" vertical="top" wrapText="1" readingOrder="1"/>
    </xf>
    <xf numFmtId="0" fontId="4" fillId="11" borderId="3" xfId="1" applyNumberFormat="1" applyFont="1" applyFill="1" applyBorder="1" applyAlignment="1">
      <alignment horizontal="left" vertical="center" wrapText="1" readingOrder="1"/>
    </xf>
    <xf numFmtId="0" fontId="1" fillId="5" borderId="2" xfId="1" applyNumberFormat="1" applyFont="1" applyFill="1" applyBorder="1" applyAlignment="1">
      <alignment vertical="top" wrapText="1"/>
    </xf>
    <xf numFmtId="0" fontId="1" fillId="5" borderId="3" xfId="1" applyNumberFormat="1" applyFont="1" applyFill="1" applyBorder="1" applyAlignment="1">
      <alignment vertical="top" wrapText="1"/>
    </xf>
    <xf numFmtId="0" fontId="5" fillId="3" borderId="3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21" fillId="0" borderId="5" xfId="1" applyNumberFormat="1" applyFont="1" applyFill="1" applyBorder="1" applyAlignment="1">
      <alignment horizontal="right" vertical="center" wrapText="1" readingOrder="1"/>
    </xf>
    <xf numFmtId="0" fontId="27" fillId="0" borderId="5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6" fillId="0" borderId="5" xfId="1" applyNumberFormat="1" applyFont="1" applyFill="1" applyBorder="1" applyAlignment="1">
      <alignment horizontal="right" vertical="center" wrapText="1" readingOrder="1"/>
    </xf>
    <xf numFmtId="0" fontId="22" fillId="0" borderId="5" xfId="1" applyNumberFormat="1" applyFont="1" applyFill="1" applyBorder="1" applyAlignment="1">
      <alignment horizontal="right" vertical="center" wrapText="1" readingOrder="1"/>
    </xf>
    <xf numFmtId="0" fontId="28" fillId="0" borderId="5" xfId="1" applyNumberFormat="1" applyFont="1" applyFill="1" applyBorder="1" applyAlignment="1">
      <alignment vertical="top" wrapText="1"/>
    </xf>
    <xf numFmtId="0" fontId="9" fillId="0" borderId="5" xfId="1" applyNumberFormat="1" applyFont="1" applyFill="1" applyBorder="1" applyAlignment="1">
      <alignment horizontal="right" vertical="center" wrapText="1" readingOrder="1"/>
    </xf>
    <xf numFmtId="0" fontId="14" fillId="0" borderId="5" xfId="1" applyNumberFormat="1" applyFont="1" applyFill="1" applyBorder="1" applyAlignment="1">
      <alignment vertical="top" wrapText="1"/>
    </xf>
    <xf numFmtId="0" fontId="25" fillId="0" borderId="5" xfId="1" applyNumberFormat="1" applyFont="1" applyFill="1" applyBorder="1" applyAlignment="1">
      <alignment horizontal="right" vertical="center" wrapText="1" readingOrder="1"/>
    </xf>
    <xf numFmtId="0" fontId="26" fillId="0" borderId="5" xfId="1" applyNumberFormat="1" applyFont="1" applyFill="1" applyBorder="1" applyAlignment="1">
      <alignment vertical="top" wrapText="1"/>
    </xf>
    <xf numFmtId="0" fontId="23" fillId="0" borderId="5" xfId="1" applyNumberFormat="1" applyFont="1" applyFill="1" applyBorder="1" applyAlignment="1">
      <alignment horizontal="right" vertical="center" wrapText="1" readingOrder="1"/>
    </xf>
    <xf numFmtId="0" fontId="24" fillId="0" borderId="5" xfId="1" applyNumberFormat="1" applyFont="1" applyFill="1" applyBorder="1" applyAlignment="1">
      <alignment vertical="top" wrapText="1"/>
    </xf>
    <xf numFmtId="0" fontId="1" fillId="0" borderId="0" xfId="1" applyNumberFormat="1" applyFont="1" applyFill="1" applyBorder="1" applyAlignment="1">
      <alignment vertical="top" wrapText="1"/>
    </xf>
    <xf numFmtId="0" fontId="4" fillId="2" borderId="3" xfId="1" applyNumberFormat="1" applyFont="1" applyFill="1" applyBorder="1" applyAlignment="1">
      <alignment horizontal="lef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14" fillId="0" borderId="11" xfId="1" applyNumberFormat="1" applyFont="1" applyFill="1" applyBorder="1" applyAlignment="1">
      <alignment vertical="top" wrapText="1"/>
    </xf>
    <xf numFmtId="0" fontId="25" fillId="0" borderId="11" xfId="1" applyNumberFormat="1" applyFont="1" applyFill="1" applyBorder="1" applyAlignment="1">
      <alignment horizontal="right" vertical="center" wrapText="1" readingOrder="1"/>
    </xf>
    <xf numFmtId="0" fontId="26" fillId="0" borderId="11" xfId="1" applyNumberFormat="1" applyFont="1" applyFill="1" applyBorder="1" applyAlignment="1">
      <alignment vertical="top" wrapText="1"/>
    </xf>
    <xf numFmtId="0" fontId="4" fillId="2" borderId="7" xfId="1" applyNumberFormat="1" applyFont="1" applyFill="1" applyBorder="1" applyAlignment="1">
      <alignment horizontal="left" vertical="center" wrapText="1" readingOrder="1"/>
    </xf>
    <xf numFmtId="0" fontId="23" fillId="0" borderId="0" xfId="1" applyNumberFormat="1" applyFont="1" applyFill="1" applyBorder="1" applyAlignment="1">
      <alignment horizontal="right" vertical="center" wrapText="1" readingOrder="1"/>
    </xf>
    <xf numFmtId="0" fontId="24" fillId="0" borderId="0" xfId="1" applyNumberFormat="1" applyFont="1" applyFill="1" applyBorder="1" applyAlignment="1">
      <alignment vertical="top" wrapText="1"/>
    </xf>
    <xf numFmtId="0" fontId="22" fillId="0" borderId="11" xfId="1" applyNumberFormat="1" applyFont="1" applyFill="1" applyBorder="1" applyAlignment="1">
      <alignment horizontal="right" vertical="center" wrapText="1" readingOrder="1"/>
    </xf>
    <xf numFmtId="0" fontId="28" fillId="0" borderId="11" xfId="1" applyNumberFormat="1" applyFont="1" applyFill="1" applyBorder="1" applyAlignment="1">
      <alignment vertical="top" wrapText="1"/>
    </xf>
    <xf numFmtId="0" fontId="9" fillId="3" borderId="3" xfId="1" applyNumberFormat="1" applyFont="1" applyFill="1" applyBorder="1" applyAlignment="1">
      <alignment horizontal="left" vertical="center" wrapText="1" readingOrder="1"/>
    </xf>
    <xf numFmtId="0" fontId="6" fillId="4" borderId="5" xfId="1" applyNumberFormat="1" applyFont="1" applyFill="1" applyBorder="1" applyAlignment="1">
      <alignment horizontal="left" vertical="top" wrapText="1" readingOrder="1"/>
    </xf>
    <xf numFmtId="0" fontId="1" fillId="4" borderId="5" xfId="1" applyNumberFormat="1" applyFont="1" applyFill="1" applyBorder="1" applyAlignment="1">
      <alignment vertical="top" wrapText="1"/>
    </xf>
    <xf numFmtId="0" fontId="6" fillId="4" borderId="6" xfId="1" applyNumberFormat="1" applyFont="1" applyFill="1" applyBorder="1" applyAlignment="1">
      <alignment horizontal="left" vertical="top" wrapText="1" readingOrder="1"/>
    </xf>
    <xf numFmtId="0" fontId="1" fillId="4" borderId="7" xfId="1" applyNumberFormat="1" applyFont="1" applyFill="1" applyBorder="1" applyAlignment="1">
      <alignment vertical="top" wrapText="1"/>
    </xf>
    <xf numFmtId="0" fontId="5" fillId="3" borderId="7" xfId="1" applyNumberFormat="1" applyFont="1" applyFill="1" applyBorder="1" applyAlignment="1">
      <alignment horizontal="left" vertical="center" wrapText="1" readingOrder="1"/>
    </xf>
    <xf numFmtId="0" fontId="21" fillId="0" borderId="11" xfId="1" applyNumberFormat="1" applyFont="1" applyFill="1" applyBorder="1" applyAlignment="1">
      <alignment horizontal="right" vertical="center" wrapText="1" readingOrder="1"/>
    </xf>
    <xf numFmtId="0" fontId="27" fillId="0" borderId="11" xfId="1" applyNumberFormat="1" applyFont="1" applyFill="1" applyBorder="1" applyAlignment="1">
      <alignment vertical="top" wrapText="1"/>
    </xf>
    <xf numFmtId="0" fontId="13" fillId="0" borderId="11" xfId="1" applyNumberFormat="1" applyFont="1" applyFill="1" applyBorder="1" applyAlignment="1">
      <alignment horizontal="right" vertical="center" wrapText="1" readingOrder="1"/>
    </xf>
    <xf numFmtId="0" fontId="11" fillId="0" borderId="11" xfId="1" applyNumberFormat="1" applyFont="1" applyFill="1" applyBorder="1" applyAlignment="1">
      <alignment vertical="top" wrapText="1"/>
    </xf>
    <xf numFmtId="0" fontId="23" fillId="0" borderId="11" xfId="1" applyNumberFormat="1" applyFont="1" applyFill="1" applyBorder="1" applyAlignment="1">
      <alignment horizontal="right" vertical="center" wrapText="1" readingOrder="1"/>
    </xf>
    <xf numFmtId="0" fontId="24" fillId="0" borderId="1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left" vertical="top" wrapText="1" readingOrder="1"/>
    </xf>
    <xf numFmtId="0" fontId="6" fillId="0" borderId="12" xfId="1" applyNumberFormat="1" applyFont="1" applyFill="1" applyBorder="1" applyAlignment="1">
      <alignment horizontal="left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9" fillId="10" borderId="15" xfId="1" applyNumberFormat="1" applyFont="1" applyFill="1" applyBorder="1" applyAlignment="1">
      <alignment horizontal="left" vertical="center" wrapText="1" readingOrder="1"/>
    </xf>
    <xf numFmtId="0" fontId="9" fillId="10" borderId="2" xfId="1" applyNumberFormat="1" applyFont="1" applyFill="1" applyBorder="1" applyAlignment="1">
      <alignment horizontal="left" vertical="center" wrapText="1" readingOrder="1"/>
    </xf>
    <xf numFmtId="0" fontId="9" fillId="10" borderId="3" xfId="1" applyNumberFormat="1" applyFont="1" applyFill="1" applyBorder="1" applyAlignment="1">
      <alignment horizontal="left" vertical="center" wrapText="1" readingOrder="1"/>
    </xf>
    <xf numFmtId="0" fontId="29" fillId="0" borderId="5" xfId="1" applyNumberFormat="1" applyFont="1" applyFill="1" applyBorder="1" applyAlignment="1">
      <alignment horizontal="right" vertical="center" wrapText="1" readingOrder="1"/>
    </xf>
    <xf numFmtId="0" fontId="20" fillId="0" borderId="5" xfId="1" applyNumberFormat="1" applyFont="1" applyFill="1" applyBorder="1" applyAlignment="1">
      <alignment vertical="top" wrapText="1"/>
    </xf>
    <xf numFmtId="0" fontId="5" fillId="3" borderId="22" xfId="1" applyNumberFormat="1" applyFont="1" applyFill="1" applyBorder="1" applyAlignment="1">
      <alignment horizontal="left" vertical="center" wrapText="1" readingOrder="1"/>
    </xf>
    <xf numFmtId="0" fontId="5" fillId="3" borderId="5" xfId="1" applyNumberFormat="1" applyFont="1" applyFill="1" applyBorder="1" applyAlignment="1">
      <alignment horizontal="left" vertical="center" wrapText="1" readingOrder="1"/>
    </xf>
    <xf numFmtId="0" fontId="6" fillId="0" borderId="15" xfId="1" applyNumberFormat="1" applyFont="1" applyFill="1" applyBorder="1" applyAlignment="1">
      <alignment horizontal="left" vertical="top" wrapText="1" readingOrder="1"/>
    </xf>
    <xf numFmtId="0" fontId="6" fillId="0" borderId="3" xfId="1" applyNumberFormat="1" applyFont="1" applyFill="1" applyBorder="1" applyAlignment="1">
      <alignment horizontal="left" vertical="top" wrapText="1" readingOrder="1"/>
    </xf>
    <xf numFmtId="0" fontId="6" fillId="0" borderId="23" xfId="1" applyNumberFormat="1" applyFont="1" applyFill="1" applyBorder="1" applyAlignment="1">
      <alignment horizontal="left" vertical="top" wrapText="1" readingOrder="1"/>
    </xf>
    <xf numFmtId="0" fontId="13" fillId="0" borderId="6" xfId="1" applyNumberFormat="1" applyFont="1" applyFill="1" applyBorder="1" applyAlignment="1">
      <alignment horizontal="left"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15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32" fillId="8" borderId="5" xfId="1" applyNumberFormat="1" applyFont="1" applyFill="1" applyBorder="1" applyAlignment="1">
      <alignment horizontal="right" vertical="center" wrapText="1" readingOrder="1"/>
    </xf>
    <xf numFmtId="0" fontId="33" fillId="9" borderId="5" xfId="1" applyNumberFormat="1" applyFont="1" applyFill="1" applyBorder="1" applyAlignment="1">
      <alignment vertical="top" wrapText="1"/>
    </xf>
    <xf numFmtId="0" fontId="16" fillId="8" borderId="5" xfId="1" applyNumberFormat="1" applyFont="1" applyFill="1" applyBorder="1" applyAlignment="1">
      <alignment horizontal="right" vertical="center" wrapText="1" readingOrder="1"/>
    </xf>
    <xf numFmtId="0" fontId="17" fillId="9" borderId="5" xfId="1" applyNumberFormat="1" applyFont="1" applyFill="1" applyBorder="1" applyAlignment="1">
      <alignment vertical="top" wrapText="1"/>
    </xf>
    <xf numFmtId="0" fontId="30" fillId="8" borderId="0" xfId="1" applyNumberFormat="1" applyFont="1" applyFill="1" applyBorder="1" applyAlignment="1">
      <alignment horizontal="right" vertical="center" wrapText="1" readingOrder="1"/>
    </xf>
    <xf numFmtId="0" fontId="31" fillId="9" borderId="0" xfId="1" applyNumberFormat="1" applyFont="1" applyFill="1" applyBorder="1" applyAlignment="1">
      <alignment vertical="top" wrapText="1"/>
    </xf>
    <xf numFmtId="0" fontId="35" fillId="9" borderId="11" xfId="0" applyFont="1" applyFill="1" applyBorder="1" applyAlignment="1">
      <alignment horizontal="right" vertical="center"/>
    </xf>
    <xf numFmtId="0" fontId="36" fillId="9" borderId="16" xfId="0" applyFont="1" applyFill="1" applyBorder="1" applyAlignment="1">
      <alignment horizontal="right" vertical="center"/>
    </xf>
    <xf numFmtId="0" fontId="36" fillId="9" borderId="18" xfId="0" applyFont="1" applyFill="1" applyBorder="1" applyAlignment="1">
      <alignment horizontal="right" vertical="center"/>
    </xf>
    <xf numFmtId="0" fontId="36" fillId="9" borderId="19" xfId="0" applyFont="1" applyFill="1" applyBorder="1" applyAlignment="1">
      <alignment horizontal="right" vertical="center"/>
    </xf>
    <xf numFmtId="0" fontId="37" fillId="8" borderId="5" xfId="1" applyNumberFormat="1" applyFont="1" applyFill="1" applyBorder="1" applyAlignment="1">
      <alignment horizontal="right" vertical="center" wrapText="1" readingOrder="1"/>
    </xf>
    <xf numFmtId="0" fontId="14" fillId="9" borderId="5" xfId="1" applyNumberFormat="1" applyFont="1" applyFill="1" applyBorder="1" applyAlignment="1">
      <alignment vertical="top" wrapText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CDCDC"/>
      <rgbColor rgb="00F0F0F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64F41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0"/>
  <sheetViews>
    <sheetView showGridLines="0" tabSelected="1" topLeftCell="A3" zoomScale="80" zoomScaleNormal="80" workbookViewId="0">
      <pane ySplit="1" topLeftCell="A708" activePane="bottomLeft" state="frozen"/>
      <selection activeCell="A3" sqref="A3"/>
      <selection pane="bottomLeft" activeCell="L728" sqref="L728"/>
    </sheetView>
  </sheetViews>
  <sheetFormatPr defaultRowHeight="15" x14ac:dyDescent="0.25"/>
  <cols>
    <col min="1" max="1" width="5.140625" style="15" bestFit="1" customWidth="1"/>
    <col min="2" max="2" width="4.140625" customWidth="1"/>
    <col min="3" max="3" width="13.140625" customWidth="1"/>
    <col min="4" max="4" width="35.5703125" customWidth="1"/>
    <col min="5" max="5" width="25.7109375" customWidth="1"/>
    <col min="6" max="6" width="14.85546875" bestFit="1" customWidth="1"/>
    <col min="7" max="8" width="13.85546875" customWidth="1"/>
    <col min="9" max="9" width="15" bestFit="1" customWidth="1"/>
    <col min="10" max="10" width="9.5703125" customWidth="1"/>
    <col min="11" max="13" width="8.85546875" customWidth="1"/>
    <col min="14" max="14" width="2" customWidth="1"/>
    <col min="15" max="15" width="6.85546875" customWidth="1"/>
    <col min="16" max="16" width="8.85546875" customWidth="1"/>
    <col min="17" max="17" width="0" hidden="1" customWidth="1"/>
  </cols>
  <sheetData>
    <row r="1" spans="1:16" ht="0.2" customHeight="1" x14ac:dyDescent="0.25"/>
    <row r="2" spans="1:16" ht="0" hidden="1" customHeight="1" x14ac:dyDescent="0.25"/>
    <row r="3" spans="1:16" ht="46.5" customHeight="1" thickBot="1" x14ac:dyDescent="0.3">
      <c r="A3" s="152" t="s">
        <v>674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4"/>
    </row>
    <row r="4" spans="1:16" ht="46.5" customHeight="1" thickBot="1" x14ac:dyDescent="0.3">
      <c r="A4" s="16"/>
      <c r="B4" s="88" t="s">
        <v>0</v>
      </c>
      <c r="C4" s="89"/>
      <c r="D4" s="88" t="s">
        <v>1</v>
      </c>
      <c r="E4" s="89"/>
      <c r="F4" s="1" t="s">
        <v>2</v>
      </c>
      <c r="G4" s="1" t="s">
        <v>3</v>
      </c>
      <c r="H4" s="11" t="s">
        <v>658</v>
      </c>
      <c r="I4" s="12" t="s">
        <v>659</v>
      </c>
      <c r="J4" s="1" t="s">
        <v>4</v>
      </c>
      <c r="K4" s="1" t="s">
        <v>5</v>
      </c>
      <c r="L4" s="1" t="s">
        <v>6</v>
      </c>
      <c r="M4" s="1" t="s">
        <v>7</v>
      </c>
      <c r="N4" s="88" t="s">
        <v>8</v>
      </c>
      <c r="O4" s="89"/>
      <c r="P4" s="1" t="s">
        <v>9</v>
      </c>
    </row>
    <row r="5" spans="1:16" ht="18.600000000000001" customHeight="1" x14ac:dyDescent="0.25">
      <c r="A5" s="30" t="s">
        <v>678</v>
      </c>
      <c r="B5" s="95" t="s">
        <v>669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7"/>
    </row>
    <row r="6" spans="1:16" ht="17.100000000000001" customHeight="1" x14ac:dyDescent="0.25">
      <c r="A6" s="28">
        <v>1</v>
      </c>
      <c r="B6" s="98" t="s">
        <v>10</v>
      </c>
      <c r="C6" s="99"/>
      <c r="D6" s="99"/>
      <c r="E6" s="99"/>
      <c r="F6" s="99"/>
      <c r="G6" s="99"/>
      <c r="H6" s="100"/>
      <c r="I6" s="100"/>
      <c r="J6" s="99"/>
      <c r="K6" s="99"/>
      <c r="L6" s="99"/>
      <c r="M6" s="99"/>
      <c r="N6" s="99"/>
      <c r="O6" s="99"/>
      <c r="P6" s="89"/>
    </row>
    <row r="7" spans="1:16" x14ac:dyDescent="0.25">
      <c r="A7" s="16">
        <v>1</v>
      </c>
      <c r="B7" s="90" t="s">
        <v>18</v>
      </c>
      <c r="C7" s="91"/>
      <c r="D7" s="92" t="s">
        <v>670</v>
      </c>
      <c r="E7" s="93"/>
      <c r="F7" s="33">
        <v>418093</v>
      </c>
      <c r="G7" s="53">
        <v>350000</v>
      </c>
      <c r="H7" s="54">
        <v>0</v>
      </c>
      <c r="I7" s="54">
        <v>0</v>
      </c>
      <c r="J7" s="3">
        <v>89</v>
      </c>
      <c r="K7" s="4">
        <v>30</v>
      </c>
      <c r="L7" s="5">
        <v>7</v>
      </c>
      <c r="M7" s="5">
        <v>7</v>
      </c>
      <c r="N7" s="94">
        <v>0</v>
      </c>
      <c r="O7" s="93"/>
      <c r="P7" s="83">
        <v>0</v>
      </c>
    </row>
    <row r="8" spans="1:16" x14ac:dyDescent="0.25">
      <c r="A8" s="16"/>
      <c r="B8" s="101" t="s">
        <v>19</v>
      </c>
      <c r="C8" s="102"/>
      <c r="D8" s="102"/>
      <c r="E8" s="102"/>
      <c r="F8" s="35">
        <f>F7</f>
        <v>418093</v>
      </c>
      <c r="G8" s="35">
        <f>G7</f>
        <v>350000</v>
      </c>
      <c r="H8" s="45">
        <f t="shared" ref="H8:I8" si="0">H7</f>
        <v>0</v>
      </c>
      <c r="I8" s="45">
        <f t="shared" si="0"/>
        <v>0</v>
      </c>
      <c r="J8" s="7" t="s">
        <v>13</v>
      </c>
      <c r="K8" s="8" t="s">
        <v>13</v>
      </c>
      <c r="L8" s="9" t="s">
        <v>13</v>
      </c>
      <c r="M8" s="9" t="s">
        <v>13</v>
      </c>
      <c r="N8" s="103" t="s">
        <v>13</v>
      </c>
      <c r="O8" s="104"/>
      <c r="P8" s="10" t="s">
        <v>13</v>
      </c>
    </row>
    <row r="9" spans="1:16" x14ac:dyDescent="0.25">
      <c r="A9" s="16"/>
      <c r="B9" s="105" t="s">
        <v>20</v>
      </c>
      <c r="C9" s="91"/>
      <c r="D9" s="91"/>
      <c r="E9" s="91"/>
      <c r="F9" s="6">
        <v>0</v>
      </c>
      <c r="G9" s="6">
        <v>0</v>
      </c>
      <c r="H9" s="14">
        <v>0</v>
      </c>
      <c r="I9" s="14">
        <v>0</v>
      </c>
      <c r="J9" s="7" t="s">
        <v>13</v>
      </c>
      <c r="K9" s="9" t="s">
        <v>13</v>
      </c>
      <c r="L9" s="9" t="s">
        <v>13</v>
      </c>
      <c r="M9" s="9" t="s">
        <v>13</v>
      </c>
      <c r="N9" s="103" t="s">
        <v>13</v>
      </c>
      <c r="O9" s="104"/>
      <c r="P9" s="10" t="s">
        <v>13</v>
      </c>
    </row>
    <row r="10" spans="1:16" x14ac:dyDescent="0.25">
      <c r="A10" s="16"/>
      <c r="B10" s="112" t="s">
        <v>21</v>
      </c>
      <c r="C10" s="113"/>
      <c r="D10" s="113"/>
      <c r="E10" s="113"/>
      <c r="F10" s="37">
        <f>SUM(F8:F9)</f>
        <v>418093</v>
      </c>
      <c r="G10" s="37">
        <f>SUM(G8:G9)</f>
        <v>350000</v>
      </c>
      <c r="H10" s="42">
        <f t="shared" ref="H10:I10" si="1">SUM(H8:H9)</f>
        <v>0</v>
      </c>
      <c r="I10" s="42">
        <f t="shared" si="1"/>
        <v>0</v>
      </c>
      <c r="J10" s="7" t="s">
        <v>13</v>
      </c>
      <c r="K10" s="9" t="s">
        <v>13</v>
      </c>
      <c r="L10" s="9" t="s">
        <v>13</v>
      </c>
      <c r="M10" s="9" t="s">
        <v>13</v>
      </c>
      <c r="N10" s="103" t="s">
        <v>13</v>
      </c>
      <c r="O10" s="104"/>
      <c r="P10" s="10" t="s">
        <v>13</v>
      </c>
    </row>
    <row r="11" spans="1:16" x14ac:dyDescent="0.25">
      <c r="A11" s="16"/>
      <c r="B11" s="106" t="s">
        <v>19</v>
      </c>
      <c r="C11" s="107"/>
      <c r="D11" s="107"/>
      <c r="E11" s="107"/>
      <c r="F11" s="36">
        <f>F8</f>
        <v>418093</v>
      </c>
      <c r="G11" s="36">
        <f>G8</f>
        <v>350000</v>
      </c>
      <c r="H11" s="41">
        <f t="shared" ref="H11:I11" si="2">H8</f>
        <v>0</v>
      </c>
      <c r="I11" s="41">
        <f t="shared" si="2"/>
        <v>0</v>
      </c>
      <c r="J11" s="7" t="s">
        <v>13</v>
      </c>
      <c r="K11" s="9" t="s">
        <v>13</v>
      </c>
      <c r="L11" s="9" t="s">
        <v>13</v>
      </c>
      <c r="M11" s="9" t="s">
        <v>13</v>
      </c>
      <c r="N11" s="103" t="s">
        <v>13</v>
      </c>
      <c r="O11" s="104"/>
      <c r="P11" s="10" t="s">
        <v>13</v>
      </c>
    </row>
    <row r="12" spans="1:16" x14ac:dyDescent="0.25">
      <c r="A12" s="16"/>
      <c r="B12" s="108" t="s">
        <v>20</v>
      </c>
      <c r="C12" s="109"/>
      <c r="D12" s="109"/>
      <c r="E12" s="109"/>
      <c r="F12" s="23">
        <f t="shared" ref="F12:G12" si="3">F9</f>
        <v>0</v>
      </c>
      <c r="G12" s="23">
        <f t="shared" si="3"/>
        <v>0</v>
      </c>
      <c r="H12" s="24">
        <f t="shared" ref="H12:I12" si="4">H9</f>
        <v>0</v>
      </c>
      <c r="I12" s="24">
        <f t="shared" si="4"/>
        <v>0</v>
      </c>
      <c r="J12" s="7" t="s">
        <v>13</v>
      </c>
      <c r="K12" s="9" t="s">
        <v>13</v>
      </c>
      <c r="L12" s="9" t="s">
        <v>13</v>
      </c>
      <c r="M12" s="9" t="s">
        <v>13</v>
      </c>
      <c r="N12" s="103" t="s">
        <v>13</v>
      </c>
      <c r="O12" s="104"/>
      <c r="P12" s="10" t="s">
        <v>13</v>
      </c>
    </row>
    <row r="13" spans="1:16" x14ac:dyDescent="0.25">
      <c r="A13" s="16"/>
      <c r="B13" s="110" t="s">
        <v>668</v>
      </c>
      <c r="C13" s="111"/>
      <c r="D13" s="111"/>
      <c r="E13" s="111"/>
      <c r="F13" s="38">
        <f>SUM(F11:F12)</f>
        <v>418093</v>
      </c>
      <c r="G13" s="38">
        <f>SUM(G11:G12)</f>
        <v>350000</v>
      </c>
      <c r="H13" s="66">
        <f t="shared" ref="H13:I13" si="5">SUM(H11:H12)</f>
        <v>0</v>
      </c>
      <c r="I13" s="66">
        <f t="shared" si="5"/>
        <v>0</v>
      </c>
      <c r="J13" s="7" t="s">
        <v>13</v>
      </c>
      <c r="K13" s="9" t="s">
        <v>13</v>
      </c>
      <c r="L13" s="9" t="s">
        <v>13</v>
      </c>
      <c r="M13" s="9" t="s">
        <v>13</v>
      </c>
      <c r="N13" s="103" t="s">
        <v>13</v>
      </c>
      <c r="O13" s="104"/>
      <c r="P13" s="10" t="s">
        <v>13</v>
      </c>
    </row>
    <row r="14" spans="1:16" ht="18.600000000000001" customHeight="1" x14ac:dyDescent="0.25">
      <c r="A14" s="31" t="s">
        <v>679</v>
      </c>
      <c r="B14" s="115" t="s">
        <v>22</v>
      </c>
      <c r="C14" s="99"/>
      <c r="D14" s="99"/>
      <c r="E14" s="99"/>
      <c r="F14" s="99"/>
      <c r="G14" s="99"/>
      <c r="H14" s="91"/>
      <c r="I14" s="91"/>
      <c r="J14" s="99"/>
      <c r="K14" s="99"/>
      <c r="L14" s="99"/>
      <c r="M14" s="99"/>
      <c r="N14" s="99"/>
      <c r="O14" s="99"/>
      <c r="P14" s="89"/>
    </row>
    <row r="15" spans="1:16" ht="17.100000000000001" customHeight="1" x14ac:dyDescent="0.25">
      <c r="A15" s="28">
        <v>2</v>
      </c>
      <c r="B15" s="98" t="s">
        <v>23</v>
      </c>
      <c r="C15" s="99"/>
      <c r="D15" s="99"/>
      <c r="E15" s="99"/>
      <c r="F15" s="99"/>
      <c r="G15" s="99"/>
      <c r="H15" s="100"/>
      <c r="I15" s="100"/>
      <c r="J15" s="99"/>
      <c r="K15" s="99"/>
      <c r="L15" s="99"/>
      <c r="M15" s="99"/>
      <c r="N15" s="99"/>
      <c r="O15" s="99"/>
      <c r="P15" s="89"/>
    </row>
    <row r="16" spans="1:16" x14ac:dyDescent="0.25">
      <c r="A16" s="16">
        <v>2</v>
      </c>
      <c r="B16" s="90" t="s">
        <v>24</v>
      </c>
      <c r="C16" s="91"/>
      <c r="D16" s="92" t="s">
        <v>25</v>
      </c>
      <c r="E16" s="93"/>
      <c r="F16" s="33">
        <v>865150</v>
      </c>
      <c r="G16" s="53">
        <v>350000</v>
      </c>
      <c r="H16" s="54">
        <v>0</v>
      </c>
      <c r="I16" s="54">
        <v>0</v>
      </c>
      <c r="J16" s="3">
        <v>79</v>
      </c>
      <c r="K16" s="4">
        <v>30</v>
      </c>
      <c r="L16" s="83">
        <v>7</v>
      </c>
      <c r="M16" s="83">
        <v>7</v>
      </c>
      <c r="N16" s="94">
        <v>0</v>
      </c>
      <c r="O16" s="93"/>
      <c r="P16" s="83">
        <v>0</v>
      </c>
    </row>
    <row r="17" spans="1:16" x14ac:dyDescent="0.25">
      <c r="A17" s="16"/>
      <c r="B17" s="101" t="s">
        <v>19</v>
      </c>
      <c r="C17" s="102"/>
      <c r="D17" s="102"/>
      <c r="E17" s="102"/>
      <c r="F17" s="35">
        <f>SUM(F16)</f>
        <v>865150</v>
      </c>
      <c r="G17" s="35">
        <f>SUM(G16)</f>
        <v>350000</v>
      </c>
      <c r="H17" s="45">
        <f t="shared" ref="H17:I17" si="6">SUM(H16)</f>
        <v>0</v>
      </c>
      <c r="I17" s="45">
        <f t="shared" si="6"/>
        <v>0</v>
      </c>
      <c r="J17" s="7" t="s">
        <v>13</v>
      </c>
      <c r="K17" s="8" t="s">
        <v>13</v>
      </c>
      <c r="L17" s="9" t="s">
        <v>13</v>
      </c>
      <c r="M17" s="9" t="s">
        <v>13</v>
      </c>
      <c r="N17" s="103" t="s">
        <v>13</v>
      </c>
      <c r="O17" s="104"/>
      <c r="P17" s="10" t="s">
        <v>13</v>
      </c>
    </row>
    <row r="18" spans="1:16" x14ac:dyDescent="0.25">
      <c r="A18" s="16"/>
      <c r="B18" s="105" t="s">
        <v>20</v>
      </c>
      <c r="C18" s="91"/>
      <c r="D18" s="91"/>
      <c r="E18" s="91"/>
      <c r="F18" s="6">
        <v>0</v>
      </c>
      <c r="G18" s="6">
        <v>0</v>
      </c>
      <c r="H18" s="14">
        <v>0</v>
      </c>
      <c r="I18" s="14">
        <v>0</v>
      </c>
      <c r="J18" s="7" t="s">
        <v>13</v>
      </c>
      <c r="K18" s="9" t="s">
        <v>13</v>
      </c>
      <c r="L18" s="9" t="s">
        <v>13</v>
      </c>
      <c r="M18" s="9" t="s">
        <v>13</v>
      </c>
      <c r="N18" s="103" t="s">
        <v>13</v>
      </c>
      <c r="O18" s="104"/>
      <c r="P18" s="10" t="s">
        <v>13</v>
      </c>
    </row>
    <row r="19" spans="1:16" x14ac:dyDescent="0.25">
      <c r="A19" s="16"/>
      <c r="B19" s="112" t="s">
        <v>26</v>
      </c>
      <c r="C19" s="113"/>
      <c r="D19" s="113"/>
      <c r="E19" s="113"/>
      <c r="F19" s="37">
        <f>SUM(F17:F18)</f>
        <v>865150</v>
      </c>
      <c r="G19" s="37">
        <f>SUM(G17:G18)</f>
        <v>350000</v>
      </c>
      <c r="H19" s="42">
        <f t="shared" ref="H19:I19" si="7">SUM(H17:H18)</f>
        <v>0</v>
      </c>
      <c r="I19" s="42">
        <f t="shared" si="7"/>
        <v>0</v>
      </c>
      <c r="J19" s="7" t="s">
        <v>13</v>
      </c>
      <c r="K19" s="9" t="s">
        <v>13</v>
      </c>
      <c r="L19" s="9" t="s">
        <v>13</v>
      </c>
      <c r="M19" s="9" t="s">
        <v>13</v>
      </c>
      <c r="N19" s="103" t="s">
        <v>13</v>
      </c>
      <c r="O19" s="104"/>
      <c r="P19" s="10" t="s">
        <v>13</v>
      </c>
    </row>
    <row r="20" spans="1:16" ht="17.100000000000001" customHeight="1" x14ac:dyDescent="0.25">
      <c r="A20" s="28">
        <v>3</v>
      </c>
      <c r="B20" s="98" t="s">
        <v>27</v>
      </c>
      <c r="C20" s="99"/>
      <c r="D20" s="99"/>
      <c r="E20" s="99"/>
      <c r="F20" s="99"/>
      <c r="G20" s="99"/>
      <c r="H20" s="114"/>
      <c r="I20" s="114"/>
      <c r="J20" s="99"/>
      <c r="K20" s="99"/>
      <c r="L20" s="99"/>
      <c r="M20" s="99"/>
      <c r="N20" s="99"/>
      <c r="O20" s="99"/>
      <c r="P20" s="89"/>
    </row>
    <row r="21" spans="1:16" x14ac:dyDescent="0.25">
      <c r="A21" s="16">
        <v>3</v>
      </c>
      <c r="B21" s="90" t="s">
        <v>28</v>
      </c>
      <c r="C21" s="91"/>
      <c r="D21" s="92" t="s">
        <v>29</v>
      </c>
      <c r="E21" s="93"/>
      <c r="F21" s="33">
        <v>400000</v>
      </c>
      <c r="G21" s="53">
        <v>350000</v>
      </c>
      <c r="H21" s="63">
        <v>0</v>
      </c>
      <c r="I21" s="63">
        <v>0</v>
      </c>
      <c r="J21" s="3" t="s">
        <v>697</v>
      </c>
      <c r="K21" s="4" t="s">
        <v>697</v>
      </c>
      <c r="L21" s="83">
        <v>7</v>
      </c>
      <c r="M21" s="83">
        <v>7</v>
      </c>
      <c r="N21" s="94">
        <v>0</v>
      </c>
      <c r="O21" s="93"/>
      <c r="P21" s="83">
        <v>0</v>
      </c>
    </row>
    <row r="22" spans="1:16" x14ac:dyDescent="0.25">
      <c r="A22" s="16"/>
      <c r="B22" s="101" t="s">
        <v>19</v>
      </c>
      <c r="C22" s="102"/>
      <c r="D22" s="102"/>
      <c r="E22" s="102"/>
      <c r="F22" s="35">
        <f>SUM(F21)</f>
        <v>400000</v>
      </c>
      <c r="G22" s="35">
        <f>SUM(G21)</f>
        <v>350000</v>
      </c>
      <c r="H22" s="45">
        <f t="shared" ref="H22:I22" si="8">SUM(H21)</f>
        <v>0</v>
      </c>
      <c r="I22" s="45">
        <f t="shared" si="8"/>
        <v>0</v>
      </c>
      <c r="J22" s="7" t="s">
        <v>13</v>
      </c>
      <c r="K22" s="8" t="s">
        <v>13</v>
      </c>
      <c r="L22" s="9" t="s">
        <v>13</v>
      </c>
      <c r="M22" s="9" t="s">
        <v>13</v>
      </c>
      <c r="N22" s="103" t="s">
        <v>13</v>
      </c>
      <c r="O22" s="104"/>
      <c r="P22" s="10" t="s">
        <v>13</v>
      </c>
    </row>
    <row r="23" spans="1:16" x14ac:dyDescent="0.25">
      <c r="A23" s="16"/>
      <c r="B23" s="105" t="s">
        <v>20</v>
      </c>
      <c r="C23" s="91"/>
      <c r="D23" s="91"/>
      <c r="E23" s="91"/>
      <c r="F23" s="6">
        <v>0</v>
      </c>
      <c r="G23" s="6">
        <v>0</v>
      </c>
      <c r="H23" s="14">
        <v>0</v>
      </c>
      <c r="I23" s="14">
        <v>0</v>
      </c>
      <c r="J23" s="7" t="s">
        <v>13</v>
      </c>
      <c r="K23" s="9" t="s">
        <v>13</v>
      </c>
      <c r="L23" s="9" t="s">
        <v>13</v>
      </c>
      <c r="M23" s="9" t="s">
        <v>13</v>
      </c>
      <c r="N23" s="103" t="s">
        <v>13</v>
      </c>
      <c r="O23" s="104"/>
      <c r="P23" s="10" t="s">
        <v>13</v>
      </c>
    </row>
    <row r="24" spans="1:16" x14ac:dyDescent="0.25">
      <c r="A24" s="16"/>
      <c r="B24" s="112" t="s">
        <v>30</v>
      </c>
      <c r="C24" s="113"/>
      <c r="D24" s="113"/>
      <c r="E24" s="113"/>
      <c r="F24" s="37">
        <f>SUM(F22:F23)</f>
        <v>400000</v>
      </c>
      <c r="G24" s="37">
        <f>SUM(G22:G23)</f>
        <v>350000</v>
      </c>
      <c r="H24" s="42">
        <f t="shared" ref="H24:I24" si="9">SUM(H22:H23)</f>
        <v>0</v>
      </c>
      <c r="I24" s="42">
        <f t="shared" si="9"/>
        <v>0</v>
      </c>
      <c r="J24" s="7" t="s">
        <v>13</v>
      </c>
      <c r="K24" s="9" t="s">
        <v>13</v>
      </c>
      <c r="L24" s="9" t="s">
        <v>13</v>
      </c>
      <c r="M24" s="9" t="s">
        <v>13</v>
      </c>
      <c r="N24" s="103" t="s">
        <v>13</v>
      </c>
      <c r="O24" s="104"/>
      <c r="P24" s="10" t="s">
        <v>13</v>
      </c>
    </row>
    <row r="25" spans="1:16" ht="17.100000000000001" customHeight="1" x14ac:dyDescent="0.25">
      <c r="A25" s="28">
        <v>4</v>
      </c>
      <c r="B25" s="98" t="s">
        <v>31</v>
      </c>
      <c r="C25" s="99"/>
      <c r="D25" s="99"/>
      <c r="E25" s="99"/>
      <c r="F25" s="99"/>
      <c r="G25" s="99"/>
      <c r="H25" s="114"/>
      <c r="I25" s="114"/>
      <c r="J25" s="99"/>
      <c r="K25" s="99"/>
      <c r="L25" s="99"/>
      <c r="M25" s="99"/>
      <c r="N25" s="99"/>
      <c r="O25" s="99"/>
      <c r="P25" s="89"/>
    </row>
    <row r="26" spans="1:16" x14ac:dyDescent="0.25">
      <c r="A26" s="16">
        <v>4</v>
      </c>
      <c r="B26" s="90" t="s">
        <v>32</v>
      </c>
      <c r="C26" s="91"/>
      <c r="D26" s="92" t="s">
        <v>33</v>
      </c>
      <c r="E26" s="93"/>
      <c r="F26" s="33">
        <v>351000</v>
      </c>
      <c r="G26" s="53">
        <v>310000</v>
      </c>
      <c r="H26" s="54">
        <v>310000</v>
      </c>
      <c r="I26" s="54">
        <v>310000</v>
      </c>
      <c r="J26" s="3">
        <v>79</v>
      </c>
      <c r="K26" s="4">
        <v>60</v>
      </c>
      <c r="L26" s="83">
        <v>7</v>
      </c>
      <c r="M26" s="83">
        <v>7</v>
      </c>
      <c r="N26" s="94">
        <v>0</v>
      </c>
      <c r="O26" s="93"/>
      <c r="P26" s="83">
        <v>0</v>
      </c>
    </row>
    <row r="27" spans="1:16" x14ac:dyDescent="0.25">
      <c r="A27" s="16"/>
      <c r="B27" s="101" t="s">
        <v>19</v>
      </c>
      <c r="C27" s="102"/>
      <c r="D27" s="102"/>
      <c r="E27" s="102"/>
      <c r="F27" s="35">
        <f>SUM(F26)</f>
        <v>351000</v>
      </c>
      <c r="G27" s="35">
        <f>SUM(G26)</f>
        <v>310000</v>
      </c>
      <c r="H27" s="45">
        <f t="shared" ref="H27:I27" si="10">SUM(H26)</f>
        <v>310000</v>
      </c>
      <c r="I27" s="45">
        <f t="shared" si="10"/>
        <v>310000</v>
      </c>
      <c r="J27" s="7" t="s">
        <v>13</v>
      </c>
      <c r="K27" s="8" t="s">
        <v>13</v>
      </c>
      <c r="L27" s="9" t="s">
        <v>13</v>
      </c>
      <c r="M27" s="9" t="s">
        <v>13</v>
      </c>
      <c r="N27" s="103" t="s">
        <v>13</v>
      </c>
      <c r="O27" s="104"/>
      <c r="P27" s="10" t="s">
        <v>13</v>
      </c>
    </row>
    <row r="28" spans="1:16" x14ac:dyDescent="0.25">
      <c r="A28" s="16"/>
      <c r="B28" s="105" t="s">
        <v>20</v>
      </c>
      <c r="C28" s="91"/>
      <c r="D28" s="91"/>
      <c r="E28" s="91"/>
      <c r="F28" s="6">
        <v>0</v>
      </c>
      <c r="G28" s="6">
        <v>0</v>
      </c>
      <c r="H28" s="14">
        <v>0</v>
      </c>
      <c r="I28" s="14">
        <v>0</v>
      </c>
      <c r="J28" s="7" t="s">
        <v>13</v>
      </c>
      <c r="K28" s="9" t="s">
        <v>13</v>
      </c>
      <c r="L28" s="9" t="s">
        <v>13</v>
      </c>
      <c r="M28" s="9" t="s">
        <v>13</v>
      </c>
      <c r="N28" s="103" t="s">
        <v>13</v>
      </c>
      <c r="O28" s="104"/>
      <c r="P28" s="10" t="s">
        <v>13</v>
      </c>
    </row>
    <row r="29" spans="1:16" x14ac:dyDescent="0.25">
      <c r="A29" s="16"/>
      <c r="B29" s="112" t="s">
        <v>34</v>
      </c>
      <c r="C29" s="113"/>
      <c r="D29" s="113"/>
      <c r="E29" s="113"/>
      <c r="F29" s="37">
        <f>SUM(F27:F28)</f>
        <v>351000</v>
      </c>
      <c r="G29" s="37">
        <f>SUM(G27:G28)</f>
        <v>310000</v>
      </c>
      <c r="H29" s="42">
        <f t="shared" ref="H29:I29" si="11">SUM(H27:H28)</f>
        <v>310000</v>
      </c>
      <c r="I29" s="42">
        <f t="shared" si="11"/>
        <v>310000</v>
      </c>
      <c r="J29" s="7" t="s">
        <v>13</v>
      </c>
      <c r="K29" s="9" t="s">
        <v>13</v>
      </c>
      <c r="L29" s="9" t="s">
        <v>13</v>
      </c>
      <c r="M29" s="9" t="s">
        <v>13</v>
      </c>
      <c r="N29" s="103" t="s">
        <v>13</v>
      </c>
      <c r="O29" s="104"/>
      <c r="P29" s="10" t="s">
        <v>13</v>
      </c>
    </row>
    <row r="30" spans="1:16" ht="17.100000000000001" customHeight="1" x14ac:dyDescent="0.25">
      <c r="A30" s="28">
        <v>5</v>
      </c>
      <c r="B30" s="98" t="s">
        <v>35</v>
      </c>
      <c r="C30" s="99"/>
      <c r="D30" s="99"/>
      <c r="E30" s="99"/>
      <c r="F30" s="99"/>
      <c r="G30" s="99"/>
      <c r="H30" s="114"/>
      <c r="I30" s="114"/>
      <c r="J30" s="99"/>
      <c r="K30" s="99"/>
      <c r="L30" s="99"/>
      <c r="M30" s="99"/>
      <c r="N30" s="99"/>
      <c r="O30" s="99"/>
      <c r="P30" s="89"/>
    </row>
    <row r="31" spans="1:16" x14ac:dyDescent="0.25">
      <c r="A31" s="16">
        <v>5</v>
      </c>
      <c r="B31" s="90" t="s">
        <v>36</v>
      </c>
      <c r="C31" s="91"/>
      <c r="D31" s="92" t="s">
        <v>37</v>
      </c>
      <c r="E31" s="93"/>
      <c r="F31" s="33">
        <v>400000</v>
      </c>
      <c r="G31" s="53">
        <v>350000</v>
      </c>
      <c r="H31" s="54">
        <v>350000</v>
      </c>
      <c r="I31" s="54">
        <v>350000</v>
      </c>
      <c r="J31" s="3">
        <v>74</v>
      </c>
      <c r="K31" s="4">
        <v>60</v>
      </c>
      <c r="L31" s="83">
        <v>7</v>
      </c>
      <c r="M31" s="83">
        <v>7</v>
      </c>
      <c r="N31" s="94">
        <v>0</v>
      </c>
      <c r="O31" s="93"/>
      <c r="P31" s="83">
        <v>0</v>
      </c>
    </row>
    <row r="32" spans="1:16" x14ac:dyDescent="0.25">
      <c r="A32" s="16">
        <v>6</v>
      </c>
      <c r="B32" s="90" t="s">
        <v>38</v>
      </c>
      <c r="C32" s="91"/>
      <c r="D32" s="92" t="s">
        <v>39</v>
      </c>
      <c r="E32" s="93"/>
      <c r="F32" s="33">
        <v>700000</v>
      </c>
      <c r="G32" s="53">
        <v>350000</v>
      </c>
      <c r="H32" s="54">
        <v>0</v>
      </c>
      <c r="I32" s="54">
        <v>0</v>
      </c>
      <c r="J32" s="3">
        <v>71</v>
      </c>
      <c r="K32" s="4">
        <v>25</v>
      </c>
      <c r="L32" s="83">
        <v>7</v>
      </c>
      <c r="M32" s="83">
        <v>7</v>
      </c>
      <c r="N32" s="94">
        <v>0</v>
      </c>
      <c r="O32" s="93"/>
      <c r="P32" s="83">
        <v>0</v>
      </c>
    </row>
    <row r="33" spans="1:16" x14ac:dyDescent="0.25">
      <c r="A33" s="16"/>
      <c r="B33" s="101" t="s">
        <v>19</v>
      </c>
      <c r="C33" s="102"/>
      <c r="D33" s="102"/>
      <c r="E33" s="102"/>
      <c r="F33" s="35">
        <f>SUM(F31:F32)</f>
        <v>1100000</v>
      </c>
      <c r="G33" s="35">
        <f>SUM(G31:G32)</f>
        <v>700000</v>
      </c>
      <c r="H33" s="45">
        <f t="shared" ref="H33:I33" si="12">SUM(H31:H32)</f>
        <v>350000</v>
      </c>
      <c r="I33" s="45">
        <f t="shared" si="12"/>
        <v>350000</v>
      </c>
      <c r="J33" s="7" t="s">
        <v>13</v>
      </c>
      <c r="K33" s="8" t="s">
        <v>13</v>
      </c>
      <c r="L33" s="9" t="s">
        <v>13</v>
      </c>
      <c r="M33" s="9" t="s">
        <v>13</v>
      </c>
      <c r="N33" s="103" t="s">
        <v>13</v>
      </c>
      <c r="O33" s="104"/>
      <c r="P33" s="10" t="s">
        <v>13</v>
      </c>
    </row>
    <row r="34" spans="1:16" x14ac:dyDescent="0.25">
      <c r="A34" s="16"/>
      <c r="B34" s="105" t="s">
        <v>20</v>
      </c>
      <c r="C34" s="91"/>
      <c r="D34" s="91"/>
      <c r="E34" s="91"/>
      <c r="F34" s="6">
        <v>0</v>
      </c>
      <c r="G34" s="6">
        <v>0</v>
      </c>
      <c r="H34" s="14">
        <v>0</v>
      </c>
      <c r="I34" s="14">
        <v>0</v>
      </c>
      <c r="J34" s="7" t="s">
        <v>13</v>
      </c>
      <c r="K34" s="9" t="s">
        <v>13</v>
      </c>
      <c r="L34" s="9" t="s">
        <v>13</v>
      </c>
      <c r="M34" s="9" t="s">
        <v>13</v>
      </c>
      <c r="N34" s="103" t="s">
        <v>13</v>
      </c>
      <c r="O34" s="104"/>
      <c r="P34" s="10" t="s">
        <v>13</v>
      </c>
    </row>
    <row r="35" spans="1:16" x14ac:dyDescent="0.25">
      <c r="A35" s="16"/>
      <c r="B35" s="112" t="s">
        <v>40</v>
      </c>
      <c r="C35" s="113"/>
      <c r="D35" s="113"/>
      <c r="E35" s="113"/>
      <c r="F35" s="37">
        <f>SUM(F33:F34)</f>
        <v>1100000</v>
      </c>
      <c r="G35" s="37">
        <f>SUM(G33:G34)</f>
        <v>700000</v>
      </c>
      <c r="H35" s="42">
        <f t="shared" ref="H35:I35" si="13">SUM(H33:H34)</f>
        <v>350000</v>
      </c>
      <c r="I35" s="42">
        <f t="shared" si="13"/>
        <v>350000</v>
      </c>
      <c r="J35" s="7" t="s">
        <v>13</v>
      </c>
      <c r="K35" s="9" t="s">
        <v>13</v>
      </c>
      <c r="L35" s="9" t="s">
        <v>13</v>
      </c>
      <c r="M35" s="9" t="s">
        <v>13</v>
      </c>
      <c r="N35" s="103" t="s">
        <v>13</v>
      </c>
      <c r="O35" s="104"/>
      <c r="P35" s="10" t="s">
        <v>13</v>
      </c>
    </row>
    <row r="36" spans="1:16" ht="17.100000000000001" customHeight="1" x14ac:dyDescent="0.25">
      <c r="A36" s="28">
        <v>6</v>
      </c>
      <c r="B36" s="98" t="s">
        <v>41</v>
      </c>
      <c r="C36" s="99"/>
      <c r="D36" s="99"/>
      <c r="E36" s="99"/>
      <c r="F36" s="99"/>
      <c r="G36" s="99"/>
      <c r="H36" s="114"/>
      <c r="I36" s="114"/>
      <c r="J36" s="99"/>
      <c r="K36" s="99"/>
      <c r="L36" s="99"/>
      <c r="M36" s="99"/>
      <c r="N36" s="99"/>
      <c r="O36" s="99"/>
      <c r="P36" s="89"/>
    </row>
    <row r="37" spans="1:16" x14ac:dyDescent="0.25">
      <c r="A37" s="16">
        <v>7</v>
      </c>
      <c r="B37" s="90" t="s">
        <v>42</v>
      </c>
      <c r="C37" s="91"/>
      <c r="D37" s="92" t="s">
        <v>43</v>
      </c>
      <c r="E37" s="93"/>
      <c r="F37" s="2">
        <v>135890</v>
      </c>
      <c r="G37" s="49">
        <v>95000</v>
      </c>
      <c r="H37" s="18">
        <v>0</v>
      </c>
      <c r="I37" s="18">
        <v>0</v>
      </c>
      <c r="J37" s="3">
        <v>85</v>
      </c>
      <c r="K37" s="4" t="s">
        <v>697</v>
      </c>
      <c r="L37" s="83">
        <v>7</v>
      </c>
      <c r="M37" s="83">
        <v>7</v>
      </c>
      <c r="N37" s="94">
        <v>0</v>
      </c>
      <c r="O37" s="93"/>
      <c r="P37" s="83">
        <v>0</v>
      </c>
    </row>
    <row r="38" spans="1:16" x14ac:dyDescent="0.25">
      <c r="A38" s="16"/>
      <c r="B38" s="101" t="s">
        <v>19</v>
      </c>
      <c r="C38" s="102"/>
      <c r="D38" s="102"/>
      <c r="E38" s="102"/>
      <c r="F38" s="35">
        <v>0</v>
      </c>
      <c r="G38" s="35">
        <v>0</v>
      </c>
      <c r="H38" s="45">
        <v>0</v>
      </c>
      <c r="I38" s="45">
        <v>0</v>
      </c>
      <c r="J38" s="7" t="s">
        <v>13</v>
      </c>
      <c r="K38" s="8" t="s">
        <v>13</v>
      </c>
      <c r="L38" s="9" t="s">
        <v>13</v>
      </c>
      <c r="M38" s="9" t="s">
        <v>13</v>
      </c>
      <c r="N38" s="103" t="s">
        <v>13</v>
      </c>
      <c r="O38" s="104"/>
      <c r="P38" s="10" t="s">
        <v>13</v>
      </c>
    </row>
    <row r="39" spans="1:16" x14ac:dyDescent="0.25">
      <c r="A39" s="16"/>
      <c r="B39" s="105" t="s">
        <v>20</v>
      </c>
      <c r="C39" s="91"/>
      <c r="D39" s="91"/>
      <c r="E39" s="91"/>
      <c r="F39" s="6">
        <f>F37</f>
        <v>135890</v>
      </c>
      <c r="G39" s="6">
        <f>G37</f>
        <v>95000</v>
      </c>
      <c r="H39" s="14">
        <f t="shared" ref="H39:I39" si="14">H37</f>
        <v>0</v>
      </c>
      <c r="I39" s="14">
        <f t="shared" si="14"/>
        <v>0</v>
      </c>
      <c r="J39" s="7" t="s">
        <v>13</v>
      </c>
      <c r="K39" s="9" t="s">
        <v>13</v>
      </c>
      <c r="L39" s="9" t="s">
        <v>13</v>
      </c>
      <c r="M39" s="9" t="s">
        <v>13</v>
      </c>
      <c r="N39" s="103" t="s">
        <v>13</v>
      </c>
      <c r="O39" s="104"/>
      <c r="P39" s="10" t="s">
        <v>13</v>
      </c>
    </row>
    <row r="40" spans="1:16" x14ac:dyDescent="0.25">
      <c r="A40" s="16"/>
      <c r="B40" s="112" t="s">
        <v>44</v>
      </c>
      <c r="C40" s="113"/>
      <c r="D40" s="113"/>
      <c r="E40" s="113"/>
      <c r="F40" s="37">
        <f>SUM(F38:F39)</f>
        <v>135890</v>
      </c>
      <c r="G40" s="37">
        <f>SUM(G38:G39)</f>
        <v>95000</v>
      </c>
      <c r="H40" s="42">
        <f t="shared" ref="H40:I40" si="15">SUM(H38:H39)</f>
        <v>0</v>
      </c>
      <c r="I40" s="42">
        <f t="shared" si="15"/>
        <v>0</v>
      </c>
      <c r="J40" s="7" t="s">
        <v>13</v>
      </c>
      <c r="K40" s="9" t="s">
        <v>13</v>
      </c>
      <c r="L40" s="9" t="s">
        <v>13</v>
      </c>
      <c r="M40" s="9" t="s">
        <v>13</v>
      </c>
      <c r="N40" s="103" t="s">
        <v>13</v>
      </c>
      <c r="O40" s="104"/>
      <c r="P40" s="10" t="s">
        <v>13</v>
      </c>
    </row>
    <row r="41" spans="1:16" ht="17.100000000000001" customHeight="1" x14ac:dyDescent="0.25">
      <c r="A41" s="28">
        <v>7</v>
      </c>
      <c r="B41" s="98" t="s">
        <v>45</v>
      </c>
      <c r="C41" s="99"/>
      <c r="D41" s="99"/>
      <c r="E41" s="99"/>
      <c r="F41" s="99"/>
      <c r="G41" s="99"/>
      <c r="H41" s="91"/>
      <c r="I41" s="91"/>
      <c r="J41" s="99"/>
      <c r="K41" s="99"/>
      <c r="L41" s="99"/>
      <c r="M41" s="99"/>
      <c r="N41" s="99"/>
      <c r="O41" s="99"/>
      <c r="P41" s="89"/>
    </row>
    <row r="42" spans="1:16" x14ac:dyDescent="0.25">
      <c r="A42" s="16">
        <v>8</v>
      </c>
      <c r="B42" s="90" t="s">
        <v>46</v>
      </c>
      <c r="C42" s="91"/>
      <c r="D42" s="92" t="s">
        <v>47</v>
      </c>
      <c r="E42" s="93"/>
      <c r="F42" s="2">
        <v>1350000</v>
      </c>
      <c r="G42" s="17">
        <v>1002000</v>
      </c>
      <c r="H42" s="59">
        <v>342000</v>
      </c>
      <c r="I42" s="59">
        <v>342000</v>
      </c>
      <c r="J42" s="3">
        <v>80</v>
      </c>
      <c r="K42" s="4">
        <v>65</v>
      </c>
      <c r="L42" s="83">
        <v>7</v>
      </c>
      <c r="M42" s="83">
        <v>7</v>
      </c>
      <c r="N42" s="94">
        <v>0</v>
      </c>
      <c r="O42" s="93"/>
      <c r="P42" s="83">
        <v>0</v>
      </c>
    </row>
    <row r="43" spans="1:16" x14ac:dyDescent="0.25">
      <c r="A43" s="16"/>
      <c r="B43" s="101" t="s">
        <v>19</v>
      </c>
      <c r="C43" s="102"/>
      <c r="D43" s="102"/>
      <c r="E43" s="102"/>
      <c r="F43" s="35">
        <v>0</v>
      </c>
      <c r="G43" s="35">
        <v>0</v>
      </c>
      <c r="H43" s="45">
        <v>0</v>
      </c>
      <c r="I43" s="45">
        <v>0</v>
      </c>
      <c r="J43" s="7" t="s">
        <v>13</v>
      </c>
      <c r="K43" s="8" t="s">
        <v>13</v>
      </c>
      <c r="L43" s="9" t="s">
        <v>13</v>
      </c>
      <c r="M43" s="9" t="s">
        <v>13</v>
      </c>
      <c r="N43" s="103" t="s">
        <v>13</v>
      </c>
      <c r="O43" s="104"/>
      <c r="P43" s="10" t="s">
        <v>13</v>
      </c>
    </row>
    <row r="44" spans="1:16" x14ac:dyDescent="0.25">
      <c r="A44" s="16"/>
      <c r="B44" s="105" t="s">
        <v>20</v>
      </c>
      <c r="C44" s="91"/>
      <c r="D44" s="91"/>
      <c r="E44" s="91"/>
      <c r="F44" s="6">
        <f>F42</f>
        <v>1350000</v>
      </c>
      <c r="G44" s="6">
        <f>G42</f>
        <v>1002000</v>
      </c>
      <c r="H44" s="14">
        <f t="shared" ref="H44:I44" si="16">H42</f>
        <v>342000</v>
      </c>
      <c r="I44" s="14">
        <f t="shared" si="16"/>
        <v>342000</v>
      </c>
      <c r="J44" s="7" t="s">
        <v>13</v>
      </c>
      <c r="K44" s="9" t="s">
        <v>13</v>
      </c>
      <c r="L44" s="9" t="s">
        <v>13</v>
      </c>
      <c r="M44" s="9" t="s">
        <v>13</v>
      </c>
      <c r="N44" s="103" t="s">
        <v>13</v>
      </c>
      <c r="O44" s="104"/>
      <c r="P44" s="10" t="s">
        <v>13</v>
      </c>
    </row>
    <row r="45" spans="1:16" x14ac:dyDescent="0.25">
      <c r="A45" s="16"/>
      <c r="B45" s="112" t="s">
        <v>48</v>
      </c>
      <c r="C45" s="113"/>
      <c r="D45" s="113"/>
      <c r="E45" s="113"/>
      <c r="F45" s="37">
        <f>SUM(F43:F44)</f>
        <v>1350000</v>
      </c>
      <c r="G45" s="37">
        <f>SUM(G43:G44)</f>
        <v>1002000</v>
      </c>
      <c r="H45" s="42">
        <f t="shared" ref="H45:I45" si="17">SUM(H43:H44)</f>
        <v>342000</v>
      </c>
      <c r="I45" s="42">
        <f t="shared" si="17"/>
        <v>342000</v>
      </c>
      <c r="J45" s="7" t="s">
        <v>13</v>
      </c>
      <c r="K45" s="9" t="s">
        <v>13</v>
      </c>
      <c r="L45" s="9" t="s">
        <v>13</v>
      </c>
      <c r="M45" s="9" t="s">
        <v>13</v>
      </c>
      <c r="N45" s="103" t="s">
        <v>13</v>
      </c>
      <c r="O45" s="104"/>
      <c r="P45" s="10" t="s">
        <v>13</v>
      </c>
    </row>
    <row r="46" spans="1:16" ht="17.100000000000001" customHeight="1" x14ac:dyDescent="0.25">
      <c r="A46" s="28">
        <v>8</v>
      </c>
      <c r="B46" s="98" t="s">
        <v>49</v>
      </c>
      <c r="C46" s="99"/>
      <c r="D46" s="99"/>
      <c r="E46" s="99"/>
      <c r="F46" s="99"/>
      <c r="G46" s="99"/>
      <c r="H46" s="114"/>
      <c r="I46" s="114"/>
      <c r="J46" s="99"/>
      <c r="K46" s="99"/>
      <c r="L46" s="99"/>
      <c r="M46" s="99"/>
      <c r="N46" s="99"/>
      <c r="O46" s="99"/>
      <c r="P46" s="89"/>
    </row>
    <row r="47" spans="1:16" x14ac:dyDescent="0.25">
      <c r="A47" s="16">
        <v>9</v>
      </c>
      <c r="B47" s="90" t="s">
        <v>50</v>
      </c>
      <c r="C47" s="91"/>
      <c r="D47" s="92" t="s">
        <v>51</v>
      </c>
      <c r="E47" s="93"/>
      <c r="F47" s="2">
        <v>752408</v>
      </c>
      <c r="G47" s="49">
        <v>610800</v>
      </c>
      <c r="H47" s="51">
        <v>610800</v>
      </c>
      <c r="I47" s="51">
        <v>610800</v>
      </c>
      <c r="J47" s="3">
        <v>71</v>
      </c>
      <c r="K47" s="4">
        <v>65</v>
      </c>
      <c r="L47" s="83">
        <v>7</v>
      </c>
      <c r="M47" s="83">
        <v>7</v>
      </c>
      <c r="N47" s="94">
        <v>0</v>
      </c>
      <c r="O47" s="93"/>
      <c r="P47" s="83">
        <v>0</v>
      </c>
    </row>
    <row r="48" spans="1:16" x14ac:dyDescent="0.25">
      <c r="A48" s="16"/>
      <c r="B48" s="101" t="s">
        <v>19</v>
      </c>
      <c r="C48" s="102"/>
      <c r="D48" s="102"/>
      <c r="E48" s="102"/>
      <c r="F48" s="35">
        <v>0</v>
      </c>
      <c r="G48" s="35">
        <v>0</v>
      </c>
      <c r="H48" s="45">
        <v>0</v>
      </c>
      <c r="I48" s="45">
        <v>0</v>
      </c>
      <c r="J48" s="7" t="s">
        <v>13</v>
      </c>
      <c r="K48" s="8" t="s">
        <v>13</v>
      </c>
      <c r="L48" s="9" t="s">
        <v>13</v>
      </c>
      <c r="M48" s="9" t="s">
        <v>13</v>
      </c>
      <c r="N48" s="103" t="s">
        <v>13</v>
      </c>
      <c r="O48" s="104"/>
      <c r="P48" s="10" t="s">
        <v>13</v>
      </c>
    </row>
    <row r="49" spans="1:16" x14ac:dyDescent="0.25">
      <c r="A49" s="16"/>
      <c r="B49" s="105" t="s">
        <v>20</v>
      </c>
      <c r="C49" s="91"/>
      <c r="D49" s="91"/>
      <c r="E49" s="91"/>
      <c r="F49" s="6">
        <f>SUM(F47)</f>
        <v>752408</v>
      </c>
      <c r="G49" s="6">
        <f>SUM(G47)</f>
        <v>610800</v>
      </c>
      <c r="H49" s="14">
        <f t="shared" ref="H49:I49" si="18">SUM(H47)</f>
        <v>610800</v>
      </c>
      <c r="I49" s="14">
        <f t="shared" si="18"/>
        <v>610800</v>
      </c>
      <c r="J49" s="7" t="s">
        <v>13</v>
      </c>
      <c r="K49" s="9" t="s">
        <v>13</v>
      </c>
      <c r="L49" s="9" t="s">
        <v>13</v>
      </c>
      <c r="M49" s="9" t="s">
        <v>13</v>
      </c>
      <c r="N49" s="103" t="s">
        <v>13</v>
      </c>
      <c r="O49" s="104"/>
      <c r="P49" s="10" t="s">
        <v>13</v>
      </c>
    </row>
    <row r="50" spans="1:16" x14ac:dyDescent="0.25">
      <c r="A50" s="16"/>
      <c r="B50" s="121" t="s">
        <v>52</v>
      </c>
      <c r="C50" s="122"/>
      <c r="D50" s="122"/>
      <c r="E50" s="122"/>
      <c r="F50" s="39">
        <f>SUM(F48:F49)</f>
        <v>752408</v>
      </c>
      <c r="G50" s="39">
        <f>SUM(G48:G49)</f>
        <v>610800</v>
      </c>
      <c r="H50" s="42">
        <f t="shared" ref="H50:I50" si="19">SUM(H48:H49)</f>
        <v>610800</v>
      </c>
      <c r="I50" s="42">
        <f t="shared" si="19"/>
        <v>610800</v>
      </c>
      <c r="J50" s="7" t="s">
        <v>13</v>
      </c>
      <c r="K50" s="9" t="s">
        <v>13</v>
      </c>
      <c r="L50" s="9" t="s">
        <v>13</v>
      </c>
      <c r="M50" s="9" t="s">
        <v>13</v>
      </c>
      <c r="N50" s="103" t="s">
        <v>13</v>
      </c>
      <c r="O50" s="104"/>
      <c r="P50" s="10" t="s">
        <v>13</v>
      </c>
    </row>
    <row r="51" spans="1:16" x14ac:dyDescent="0.25">
      <c r="A51" s="16"/>
      <c r="B51" s="123" t="s">
        <v>19</v>
      </c>
      <c r="C51" s="124"/>
      <c r="D51" s="124"/>
      <c r="E51" s="124"/>
      <c r="F51" s="41">
        <f>SUM(F17+F22+F27+F33+F38+F43+F48)</f>
        <v>2716150</v>
      </c>
      <c r="G51" s="56">
        <f>SUM(G17+G22+G27+G33+G38+G43+G48)</f>
        <v>1710000</v>
      </c>
      <c r="H51" s="41">
        <f t="shared" ref="H51:I51" si="20">SUM(H17+H22+H27+H33+H38+H43+H48)</f>
        <v>660000</v>
      </c>
      <c r="I51" s="41">
        <f t="shared" si="20"/>
        <v>660000</v>
      </c>
      <c r="J51" s="7" t="s">
        <v>13</v>
      </c>
      <c r="K51" s="9" t="s">
        <v>13</v>
      </c>
      <c r="L51" s="9" t="s">
        <v>13</v>
      </c>
      <c r="M51" s="9" t="s">
        <v>13</v>
      </c>
      <c r="N51" s="103" t="s">
        <v>13</v>
      </c>
      <c r="O51" s="104"/>
      <c r="P51" s="10" t="s">
        <v>13</v>
      </c>
    </row>
    <row r="52" spans="1:16" x14ac:dyDescent="0.25">
      <c r="A52" s="16"/>
      <c r="B52" s="116" t="s">
        <v>20</v>
      </c>
      <c r="C52" s="117"/>
      <c r="D52" s="117"/>
      <c r="E52" s="117"/>
      <c r="F52" s="24">
        <f>SUM(F18+F23+F28+F34+F39+F44+F49)</f>
        <v>2238298</v>
      </c>
      <c r="G52" s="57">
        <f>SUM(G18+G23+G28+G34+G39+G44+G49)</f>
        <v>1707800</v>
      </c>
      <c r="H52" s="24">
        <f t="shared" ref="H52:I52" si="21">SUM(H18+H23+H28+H34+H39+H44+H49)</f>
        <v>952800</v>
      </c>
      <c r="I52" s="24">
        <f t="shared" si="21"/>
        <v>952800</v>
      </c>
      <c r="J52" s="7" t="s">
        <v>13</v>
      </c>
      <c r="K52" s="9" t="s">
        <v>13</v>
      </c>
      <c r="L52" s="9" t="s">
        <v>13</v>
      </c>
      <c r="M52" s="9" t="s">
        <v>13</v>
      </c>
      <c r="N52" s="103" t="s">
        <v>13</v>
      </c>
      <c r="O52" s="104"/>
      <c r="P52" s="10" t="s">
        <v>13</v>
      </c>
    </row>
    <row r="53" spans="1:16" x14ac:dyDescent="0.25">
      <c r="A53" s="16"/>
      <c r="B53" s="118" t="s">
        <v>53</v>
      </c>
      <c r="C53" s="119"/>
      <c r="D53" s="119"/>
      <c r="E53" s="119"/>
      <c r="F53" s="40">
        <f>SUM(F51:F52)</f>
        <v>4954448</v>
      </c>
      <c r="G53" s="58">
        <f>SUM(G51:G52)</f>
        <v>3417800</v>
      </c>
      <c r="H53" s="40">
        <f t="shared" ref="H53:I53" si="22">SUM(H51:H52)</f>
        <v>1612800</v>
      </c>
      <c r="I53" s="40">
        <f t="shared" si="22"/>
        <v>1612800</v>
      </c>
      <c r="J53" s="7" t="s">
        <v>13</v>
      </c>
      <c r="K53" s="9" t="s">
        <v>13</v>
      </c>
      <c r="L53" s="9" t="s">
        <v>13</v>
      </c>
      <c r="M53" s="9" t="s">
        <v>13</v>
      </c>
      <c r="N53" s="103" t="s">
        <v>13</v>
      </c>
      <c r="O53" s="104"/>
      <c r="P53" s="10" t="s">
        <v>13</v>
      </c>
    </row>
    <row r="54" spans="1:16" ht="18.600000000000001" customHeight="1" x14ac:dyDescent="0.25">
      <c r="A54" s="31" t="s">
        <v>680</v>
      </c>
      <c r="B54" s="120" t="s">
        <v>54</v>
      </c>
      <c r="C54" s="91"/>
      <c r="D54" s="91"/>
      <c r="E54" s="91"/>
      <c r="F54" s="91"/>
      <c r="G54" s="91"/>
      <c r="H54" s="91"/>
      <c r="I54" s="91"/>
      <c r="J54" s="99"/>
      <c r="K54" s="99"/>
      <c r="L54" s="99"/>
      <c r="M54" s="99"/>
      <c r="N54" s="99"/>
      <c r="O54" s="99"/>
      <c r="P54" s="89"/>
    </row>
    <row r="55" spans="1:16" ht="17.100000000000001" customHeight="1" x14ac:dyDescent="0.25">
      <c r="A55" s="28">
        <v>9</v>
      </c>
      <c r="B55" s="98" t="s">
        <v>55</v>
      </c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89"/>
    </row>
    <row r="56" spans="1:16" x14ac:dyDescent="0.25">
      <c r="A56" s="16">
        <v>10</v>
      </c>
      <c r="B56" s="90" t="s">
        <v>56</v>
      </c>
      <c r="C56" s="91"/>
      <c r="D56" s="92" t="s">
        <v>57</v>
      </c>
      <c r="E56" s="93"/>
      <c r="F56" s="2">
        <v>200000</v>
      </c>
      <c r="G56" s="2">
        <v>120000</v>
      </c>
      <c r="H56" s="13">
        <v>0</v>
      </c>
      <c r="I56" s="13">
        <v>0</v>
      </c>
      <c r="J56" s="3">
        <v>108</v>
      </c>
      <c r="K56" s="4" t="s">
        <v>697</v>
      </c>
      <c r="L56" s="83">
        <v>7</v>
      </c>
      <c r="M56" s="83">
        <v>7</v>
      </c>
      <c r="N56" s="94">
        <v>0</v>
      </c>
      <c r="O56" s="93"/>
      <c r="P56" s="83">
        <v>0</v>
      </c>
    </row>
    <row r="57" spans="1:16" x14ac:dyDescent="0.25">
      <c r="A57" s="16">
        <v>11</v>
      </c>
      <c r="B57" s="90" t="s">
        <v>58</v>
      </c>
      <c r="C57" s="91"/>
      <c r="D57" s="92" t="s">
        <v>59</v>
      </c>
      <c r="E57" s="93"/>
      <c r="F57" s="2">
        <v>110000</v>
      </c>
      <c r="G57" s="49">
        <v>73000</v>
      </c>
      <c r="H57" s="18">
        <v>0</v>
      </c>
      <c r="I57" s="18">
        <v>0</v>
      </c>
      <c r="J57" s="3">
        <v>97</v>
      </c>
      <c r="K57" s="4" t="s">
        <v>697</v>
      </c>
      <c r="L57" s="83">
        <v>7</v>
      </c>
      <c r="M57" s="83">
        <v>7</v>
      </c>
      <c r="N57" s="94">
        <v>0</v>
      </c>
      <c r="O57" s="93"/>
      <c r="P57" s="83">
        <v>0</v>
      </c>
    </row>
    <row r="58" spans="1:16" x14ac:dyDescent="0.25">
      <c r="A58" s="16"/>
      <c r="B58" s="101" t="s">
        <v>19</v>
      </c>
      <c r="C58" s="102"/>
      <c r="D58" s="102"/>
      <c r="E58" s="102"/>
      <c r="F58" s="35">
        <v>0</v>
      </c>
      <c r="G58" s="35">
        <v>0</v>
      </c>
      <c r="H58" s="45">
        <v>0</v>
      </c>
      <c r="I58" s="45">
        <v>0</v>
      </c>
      <c r="J58" s="7" t="s">
        <v>13</v>
      </c>
      <c r="K58" s="8" t="s">
        <v>13</v>
      </c>
      <c r="L58" s="9" t="s">
        <v>13</v>
      </c>
      <c r="M58" s="9" t="s">
        <v>13</v>
      </c>
      <c r="N58" s="103" t="s">
        <v>13</v>
      </c>
      <c r="O58" s="104"/>
      <c r="P58" s="10" t="s">
        <v>13</v>
      </c>
    </row>
    <row r="59" spans="1:16" x14ac:dyDescent="0.25">
      <c r="A59" s="16"/>
      <c r="B59" s="105" t="s">
        <v>20</v>
      </c>
      <c r="C59" s="91"/>
      <c r="D59" s="91"/>
      <c r="E59" s="91"/>
      <c r="F59" s="6">
        <f>SUM(F56,F57)</f>
        <v>310000</v>
      </c>
      <c r="G59" s="6">
        <f>SUM(G56,G57)</f>
        <v>193000</v>
      </c>
      <c r="H59" s="14">
        <f t="shared" ref="H59:I59" si="23">SUM(H56,H57)</f>
        <v>0</v>
      </c>
      <c r="I59" s="14">
        <f t="shared" si="23"/>
        <v>0</v>
      </c>
      <c r="J59" s="7" t="s">
        <v>13</v>
      </c>
      <c r="K59" s="9" t="s">
        <v>13</v>
      </c>
      <c r="L59" s="9" t="s">
        <v>13</v>
      </c>
      <c r="M59" s="9" t="s">
        <v>13</v>
      </c>
      <c r="N59" s="103" t="s">
        <v>13</v>
      </c>
      <c r="O59" s="104"/>
      <c r="P59" s="10" t="s">
        <v>13</v>
      </c>
    </row>
    <row r="60" spans="1:16" x14ac:dyDescent="0.25">
      <c r="A60" s="16"/>
      <c r="B60" s="112" t="s">
        <v>60</v>
      </c>
      <c r="C60" s="113"/>
      <c r="D60" s="113"/>
      <c r="E60" s="113"/>
      <c r="F60" s="37">
        <f>SUM(F58:F59)</f>
        <v>310000</v>
      </c>
      <c r="G60" s="37">
        <f>SUM(G58:G59)</f>
        <v>193000</v>
      </c>
      <c r="H60" s="42">
        <f t="shared" ref="H60:I60" si="24">SUM(H58:H59)</f>
        <v>0</v>
      </c>
      <c r="I60" s="42">
        <f t="shared" si="24"/>
        <v>0</v>
      </c>
      <c r="J60" s="7" t="s">
        <v>13</v>
      </c>
      <c r="K60" s="9" t="s">
        <v>13</v>
      </c>
      <c r="L60" s="9" t="s">
        <v>13</v>
      </c>
      <c r="M60" s="9" t="s">
        <v>13</v>
      </c>
      <c r="N60" s="103" t="s">
        <v>13</v>
      </c>
      <c r="O60" s="104"/>
      <c r="P60" s="10" t="s">
        <v>13</v>
      </c>
    </row>
    <row r="61" spans="1:16" ht="17.100000000000001" customHeight="1" x14ac:dyDescent="0.25">
      <c r="A61" s="28">
        <v>10</v>
      </c>
      <c r="B61" s="98" t="s">
        <v>61</v>
      </c>
      <c r="C61" s="99"/>
      <c r="D61" s="99"/>
      <c r="E61" s="99"/>
      <c r="F61" s="99"/>
      <c r="G61" s="99"/>
      <c r="H61" s="114"/>
      <c r="I61" s="114"/>
      <c r="J61" s="99"/>
      <c r="K61" s="99"/>
      <c r="L61" s="99"/>
      <c r="M61" s="99"/>
      <c r="N61" s="99"/>
      <c r="O61" s="99"/>
      <c r="P61" s="89"/>
    </row>
    <row r="62" spans="1:16" x14ac:dyDescent="0.25">
      <c r="A62" s="16">
        <v>12</v>
      </c>
      <c r="B62" s="90" t="s">
        <v>62</v>
      </c>
      <c r="C62" s="91"/>
      <c r="D62" s="92" t="s">
        <v>63</v>
      </c>
      <c r="E62" s="93"/>
      <c r="F62" s="33">
        <v>500000</v>
      </c>
      <c r="G62" s="53">
        <v>350000</v>
      </c>
      <c r="H62" s="54">
        <v>0</v>
      </c>
      <c r="I62" s="54">
        <v>0</v>
      </c>
      <c r="J62" s="3">
        <v>100</v>
      </c>
      <c r="K62" s="4">
        <v>37</v>
      </c>
      <c r="L62" s="83">
        <v>7</v>
      </c>
      <c r="M62" s="83">
        <v>7</v>
      </c>
      <c r="N62" s="94">
        <v>0</v>
      </c>
      <c r="O62" s="93"/>
      <c r="P62" s="83">
        <v>0</v>
      </c>
    </row>
    <row r="63" spans="1:16" x14ac:dyDescent="0.25">
      <c r="A63" s="16">
        <v>13</v>
      </c>
      <c r="B63" s="90" t="s">
        <v>64</v>
      </c>
      <c r="C63" s="91"/>
      <c r="D63" s="92" t="s">
        <v>65</v>
      </c>
      <c r="E63" s="93"/>
      <c r="F63" s="33">
        <v>690000</v>
      </c>
      <c r="G63" s="53">
        <v>350000</v>
      </c>
      <c r="H63" s="54">
        <v>350000</v>
      </c>
      <c r="I63" s="54">
        <v>350000</v>
      </c>
      <c r="J63" s="3">
        <v>104.8</v>
      </c>
      <c r="K63" s="4">
        <v>85</v>
      </c>
      <c r="L63" s="83">
        <v>7</v>
      </c>
      <c r="M63" s="83">
        <v>7</v>
      </c>
      <c r="N63" s="94">
        <v>0</v>
      </c>
      <c r="O63" s="93"/>
      <c r="P63" s="83">
        <v>0</v>
      </c>
    </row>
    <row r="64" spans="1:16" x14ac:dyDescent="0.25">
      <c r="A64" s="16"/>
      <c r="B64" s="101" t="s">
        <v>19</v>
      </c>
      <c r="C64" s="102"/>
      <c r="D64" s="102"/>
      <c r="E64" s="102"/>
      <c r="F64" s="35">
        <f>SUM(F62:F63)</f>
        <v>1190000</v>
      </c>
      <c r="G64" s="35">
        <f>SUM(G62:G63)</f>
        <v>700000</v>
      </c>
      <c r="H64" s="45">
        <f t="shared" ref="H64:I64" si="25">SUM(H62:H63)</f>
        <v>350000</v>
      </c>
      <c r="I64" s="45">
        <f t="shared" si="25"/>
        <v>350000</v>
      </c>
      <c r="J64" s="7" t="s">
        <v>13</v>
      </c>
      <c r="K64" s="8" t="s">
        <v>13</v>
      </c>
      <c r="L64" s="9" t="s">
        <v>13</v>
      </c>
      <c r="M64" s="9" t="s">
        <v>13</v>
      </c>
      <c r="N64" s="103" t="s">
        <v>13</v>
      </c>
      <c r="O64" s="104"/>
      <c r="P64" s="10" t="s">
        <v>13</v>
      </c>
    </row>
    <row r="65" spans="1:16" x14ac:dyDescent="0.25">
      <c r="A65" s="16"/>
      <c r="B65" s="105" t="s">
        <v>20</v>
      </c>
      <c r="C65" s="91"/>
      <c r="D65" s="91"/>
      <c r="E65" s="91"/>
      <c r="F65" s="6">
        <v>0</v>
      </c>
      <c r="G65" s="6">
        <v>0</v>
      </c>
      <c r="H65" s="14">
        <v>0</v>
      </c>
      <c r="I65" s="14">
        <v>0</v>
      </c>
      <c r="J65" s="7" t="s">
        <v>13</v>
      </c>
      <c r="K65" s="9" t="s">
        <v>13</v>
      </c>
      <c r="L65" s="9" t="s">
        <v>13</v>
      </c>
      <c r="M65" s="9" t="s">
        <v>13</v>
      </c>
      <c r="N65" s="103" t="s">
        <v>13</v>
      </c>
      <c r="O65" s="104"/>
      <c r="P65" s="10" t="s">
        <v>13</v>
      </c>
    </row>
    <row r="66" spans="1:16" x14ac:dyDescent="0.25">
      <c r="A66" s="16"/>
      <c r="B66" s="112" t="s">
        <v>66</v>
      </c>
      <c r="C66" s="113"/>
      <c r="D66" s="113"/>
      <c r="E66" s="113"/>
      <c r="F66" s="37">
        <f>SUM(F64:F65)</f>
        <v>1190000</v>
      </c>
      <c r="G66" s="37">
        <f>SUM(G64:G65)</f>
        <v>700000</v>
      </c>
      <c r="H66" s="42">
        <f t="shared" ref="H66:I66" si="26">SUM(H64:H65)</f>
        <v>350000</v>
      </c>
      <c r="I66" s="42">
        <f t="shared" si="26"/>
        <v>350000</v>
      </c>
      <c r="J66" s="7" t="s">
        <v>13</v>
      </c>
      <c r="K66" s="9" t="s">
        <v>13</v>
      </c>
      <c r="L66" s="9" t="s">
        <v>13</v>
      </c>
      <c r="M66" s="9" t="s">
        <v>13</v>
      </c>
      <c r="N66" s="103" t="s">
        <v>13</v>
      </c>
      <c r="O66" s="104"/>
      <c r="P66" s="10" t="s">
        <v>13</v>
      </c>
    </row>
    <row r="67" spans="1:16" ht="17.100000000000001" customHeight="1" x14ac:dyDescent="0.25">
      <c r="A67" s="28">
        <v>11</v>
      </c>
      <c r="B67" s="98" t="s">
        <v>67</v>
      </c>
      <c r="C67" s="99"/>
      <c r="D67" s="99"/>
      <c r="E67" s="99"/>
      <c r="F67" s="99"/>
      <c r="G67" s="99"/>
      <c r="H67" s="114"/>
      <c r="I67" s="114"/>
      <c r="J67" s="99"/>
      <c r="K67" s="99"/>
      <c r="L67" s="99"/>
      <c r="M67" s="99"/>
      <c r="N67" s="99"/>
      <c r="O67" s="99"/>
      <c r="P67" s="89"/>
    </row>
    <row r="68" spans="1:16" x14ac:dyDescent="0.25">
      <c r="A68" s="16">
        <v>14</v>
      </c>
      <c r="B68" s="90" t="s">
        <v>68</v>
      </c>
      <c r="C68" s="91"/>
      <c r="D68" s="92" t="s">
        <v>69</v>
      </c>
      <c r="E68" s="93"/>
      <c r="F68" s="33">
        <v>380000</v>
      </c>
      <c r="G68" s="53">
        <v>300000</v>
      </c>
      <c r="H68" s="54">
        <v>300000</v>
      </c>
      <c r="I68" s="54">
        <v>300000</v>
      </c>
      <c r="J68" s="3">
        <v>96</v>
      </c>
      <c r="K68" s="4">
        <v>75</v>
      </c>
      <c r="L68" s="83">
        <v>7</v>
      </c>
      <c r="M68" s="83">
        <v>7</v>
      </c>
      <c r="N68" s="94">
        <v>0</v>
      </c>
      <c r="O68" s="93"/>
      <c r="P68" s="83">
        <v>0</v>
      </c>
    </row>
    <row r="69" spans="1:16" x14ac:dyDescent="0.25">
      <c r="A69" s="16">
        <v>15</v>
      </c>
      <c r="B69" s="90" t="s">
        <v>70</v>
      </c>
      <c r="C69" s="91"/>
      <c r="D69" s="92" t="s">
        <v>71</v>
      </c>
      <c r="E69" s="93"/>
      <c r="F69" s="33">
        <v>170000</v>
      </c>
      <c r="G69" s="64">
        <v>50000</v>
      </c>
      <c r="H69" s="63">
        <v>50000</v>
      </c>
      <c r="I69" s="63">
        <v>50000</v>
      </c>
      <c r="J69" s="3">
        <v>104.8</v>
      </c>
      <c r="K69" s="4">
        <v>70</v>
      </c>
      <c r="L69" s="83">
        <v>7</v>
      </c>
      <c r="M69" s="83">
        <v>7</v>
      </c>
      <c r="N69" s="94">
        <v>0</v>
      </c>
      <c r="O69" s="93"/>
      <c r="P69" s="83">
        <v>0</v>
      </c>
    </row>
    <row r="70" spans="1:16" x14ac:dyDescent="0.25">
      <c r="A70" s="16"/>
      <c r="B70" s="101" t="s">
        <v>19</v>
      </c>
      <c r="C70" s="102"/>
      <c r="D70" s="102"/>
      <c r="E70" s="102"/>
      <c r="F70" s="35">
        <f>SUM(F68:F69)</f>
        <v>550000</v>
      </c>
      <c r="G70" s="35">
        <f>SUM(G68:G69)</f>
        <v>350000</v>
      </c>
      <c r="H70" s="45">
        <f t="shared" ref="H70:I70" si="27">SUM(H68:H69)</f>
        <v>350000</v>
      </c>
      <c r="I70" s="45">
        <f t="shared" si="27"/>
        <v>350000</v>
      </c>
      <c r="J70" s="7" t="s">
        <v>13</v>
      </c>
      <c r="K70" s="8" t="s">
        <v>13</v>
      </c>
      <c r="L70" s="9" t="s">
        <v>13</v>
      </c>
      <c r="M70" s="9" t="s">
        <v>13</v>
      </c>
      <c r="N70" s="103" t="s">
        <v>13</v>
      </c>
      <c r="O70" s="104"/>
      <c r="P70" s="10" t="s">
        <v>13</v>
      </c>
    </row>
    <row r="71" spans="1:16" x14ac:dyDescent="0.25">
      <c r="A71" s="16"/>
      <c r="B71" s="105" t="s">
        <v>20</v>
      </c>
      <c r="C71" s="91"/>
      <c r="D71" s="91"/>
      <c r="E71" s="91"/>
      <c r="F71" s="6">
        <v>0</v>
      </c>
      <c r="G71" s="6">
        <v>0</v>
      </c>
      <c r="H71" s="14">
        <v>0</v>
      </c>
      <c r="I71" s="14">
        <v>0</v>
      </c>
      <c r="J71" s="7" t="s">
        <v>13</v>
      </c>
      <c r="K71" s="9" t="s">
        <v>13</v>
      </c>
      <c r="L71" s="9" t="s">
        <v>13</v>
      </c>
      <c r="M71" s="9" t="s">
        <v>13</v>
      </c>
      <c r="N71" s="103" t="s">
        <v>13</v>
      </c>
      <c r="O71" s="104"/>
      <c r="P71" s="10" t="s">
        <v>13</v>
      </c>
    </row>
    <row r="72" spans="1:16" x14ac:dyDescent="0.25">
      <c r="A72" s="16"/>
      <c r="B72" s="112" t="s">
        <v>72</v>
      </c>
      <c r="C72" s="113"/>
      <c r="D72" s="113"/>
      <c r="E72" s="113"/>
      <c r="F72" s="37">
        <f>SUM(F70:F71)</f>
        <v>550000</v>
      </c>
      <c r="G72" s="37">
        <f>SUM(G70:G71)</f>
        <v>350000</v>
      </c>
      <c r="H72" s="42">
        <f t="shared" ref="H72:I72" si="28">SUM(H70:H71)</f>
        <v>350000</v>
      </c>
      <c r="I72" s="42">
        <f t="shared" si="28"/>
        <v>350000</v>
      </c>
      <c r="J72" s="7" t="s">
        <v>13</v>
      </c>
      <c r="K72" s="9" t="s">
        <v>13</v>
      </c>
      <c r="L72" s="9" t="s">
        <v>13</v>
      </c>
      <c r="M72" s="9" t="s">
        <v>13</v>
      </c>
      <c r="N72" s="103" t="s">
        <v>13</v>
      </c>
      <c r="O72" s="104"/>
      <c r="P72" s="10" t="s">
        <v>13</v>
      </c>
    </row>
    <row r="73" spans="1:16" ht="17.100000000000001" customHeight="1" x14ac:dyDescent="0.25">
      <c r="A73" s="28">
        <v>12</v>
      </c>
      <c r="B73" s="98" t="s">
        <v>73</v>
      </c>
      <c r="C73" s="99"/>
      <c r="D73" s="99"/>
      <c r="E73" s="99"/>
      <c r="F73" s="99"/>
      <c r="G73" s="99"/>
      <c r="H73" s="114"/>
      <c r="I73" s="114"/>
      <c r="J73" s="99"/>
      <c r="K73" s="99"/>
      <c r="L73" s="99"/>
      <c r="M73" s="99"/>
      <c r="N73" s="99"/>
      <c r="O73" s="99"/>
      <c r="P73" s="89"/>
    </row>
    <row r="74" spans="1:16" x14ac:dyDescent="0.25">
      <c r="A74" s="16">
        <v>16</v>
      </c>
      <c r="B74" s="90" t="s">
        <v>74</v>
      </c>
      <c r="C74" s="91"/>
      <c r="D74" s="92" t="s">
        <v>75</v>
      </c>
      <c r="E74" s="93"/>
      <c r="F74" s="33">
        <v>890000</v>
      </c>
      <c r="G74" s="53">
        <v>350000</v>
      </c>
      <c r="H74" s="54">
        <v>350000</v>
      </c>
      <c r="I74" s="54">
        <v>350000</v>
      </c>
      <c r="J74" s="3">
        <v>98.8</v>
      </c>
      <c r="K74" s="4">
        <v>75</v>
      </c>
      <c r="L74" s="83">
        <v>7</v>
      </c>
      <c r="M74" s="83">
        <v>7</v>
      </c>
      <c r="N74" s="94">
        <v>0</v>
      </c>
      <c r="O74" s="93"/>
      <c r="P74" s="83">
        <v>0</v>
      </c>
    </row>
    <row r="75" spans="1:16" x14ac:dyDescent="0.25">
      <c r="A75" s="16">
        <v>17</v>
      </c>
      <c r="B75" s="90" t="s">
        <v>76</v>
      </c>
      <c r="C75" s="91"/>
      <c r="D75" s="92" t="s">
        <v>77</v>
      </c>
      <c r="E75" s="93"/>
      <c r="F75" s="2">
        <v>286400</v>
      </c>
      <c r="G75" s="49">
        <v>82000</v>
      </c>
      <c r="H75" s="18">
        <v>0</v>
      </c>
      <c r="I75" s="18">
        <v>0</v>
      </c>
      <c r="J75" s="3">
        <v>84.3</v>
      </c>
      <c r="K75" s="4" t="s">
        <v>697</v>
      </c>
      <c r="L75" s="83">
        <v>7</v>
      </c>
      <c r="M75" s="83">
        <v>7</v>
      </c>
      <c r="N75" s="94">
        <v>0</v>
      </c>
      <c r="O75" s="93"/>
      <c r="P75" s="83">
        <v>0</v>
      </c>
    </row>
    <row r="76" spans="1:16" x14ac:dyDescent="0.25">
      <c r="A76" s="16"/>
      <c r="B76" s="101" t="s">
        <v>19</v>
      </c>
      <c r="C76" s="102"/>
      <c r="D76" s="102"/>
      <c r="E76" s="102"/>
      <c r="F76" s="35">
        <f>F74</f>
        <v>890000</v>
      </c>
      <c r="G76" s="35">
        <f>G74</f>
        <v>350000</v>
      </c>
      <c r="H76" s="45">
        <f t="shared" ref="H76:I76" si="29">H74</f>
        <v>350000</v>
      </c>
      <c r="I76" s="45">
        <f t="shared" si="29"/>
        <v>350000</v>
      </c>
      <c r="J76" s="7" t="s">
        <v>13</v>
      </c>
      <c r="K76" s="8" t="s">
        <v>13</v>
      </c>
      <c r="L76" s="9" t="s">
        <v>13</v>
      </c>
      <c r="M76" s="9" t="s">
        <v>13</v>
      </c>
      <c r="N76" s="103" t="s">
        <v>13</v>
      </c>
      <c r="O76" s="104"/>
      <c r="P76" s="10" t="s">
        <v>13</v>
      </c>
    </row>
    <row r="77" spans="1:16" x14ac:dyDescent="0.25">
      <c r="A77" s="16"/>
      <c r="B77" s="105" t="s">
        <v>20</v>
      </c>
      <c r="C77" s="91"/>
      <c r="D77" s="91"/>
      <c r="E77" s="91"/>
      <c r="F77" s="6">
        <f>F75</f>
        <v>286400</v>
      </c>
      <c r="G77" s="6">
        <f>G75</f>
        <v>82000</v>
      </c>
      <c r="H77" s="14">
        <f t="shared" ref="H77:I77" si="30">H75</f>
        <v>0</v>
      </c>
      <c r="I77" s="14">
        <f t="shared" si="30"/>
        <v>0</v>
      </c>
      <c r="J77" s="7" t="s">
        <v>13</v>
      </c>
      <c r="K77" s="9" t="s">
        <v>13</v>
      </c>
      <c r="L77" s="9" t="s">
        <v>13</v>
      </c>
      <c r="M77" s="9" t="s">
        <v>13</v>
      </c>
      <c r="N77" s="103" t="s">
        <v>13</v>
      </c>
      <c r="O77" s="104"/>
      <c r="P77" s="10" t="s">
        <v>13</v>
      </c>
    </row>
    <row r="78" spans="1:16" x14ac:dyDescent="0.25">
      <c r="A78" s="16"/>
      <c r="B78" s="112" t="s">
        <v>78</v>
      </c>
      <c r="C78" s="113"/>
      <c r="D78" s="113"/>
      <c r="E78" s="113"/>
      <c r="F78" s="37">
        <f>SUM(F76:F77)</f>
        <v>1176400</v>
      </c>
      <c r="G78" s="37">
        <f>SUM(G76:G77)</f>
        <v>432000</v>
      </c>
      <c r="H78" s="42">
        <f t="shared" ref="H78:I78" si="31">SUM(H76:H77)</f>
        <v>350000</v>
      </c>
      <c r="I78" s="42">
        <f t="shared" si="31"/>
        <v>350000</v>
      </c>
      <c r="J78" s="7" t="s">
        <v>13</v>
      </c>
      <c r="K78" s="9" t="s">
        <v>13</v>
      </c>
      <c r="L78" s="9" t="s">
        <v>13</v>
      </c>
      <c r="M78" s="9" t="s">
        <v>13</v>
      </c>
      <c r="N78" s="103" t="s">
        <v>13</v>
      </c>
      <c r="O78" s="104"/>
      <c r="P78" s="10" t="s">
        <v>13</v>
      </c>
    </row>
    <row r="79" spans="1:16" ht="17.100000000000001" customHeight="1" x14ac:dyDescent="0.25">
      <c r="A79" s="28">
        <v>13</v>
      </c>
      <c r="B79" s="98" t="s">
        <v>79</v>
      </c>
      <c r="C79" s="99"/>
      <c r="D79" s="99"/>
      <c r="E79" s="99"/>
      <c r="F79" s="99"/>
      <c r="G79" s="99"/>
      <c r="H79" s="114"/>
      <c r="I79" s="114"/>
      <c r="J79" s="99"/>
      <c r="K79" s="99"/>
      <c r="L79" s="99"/>
      <c r="M79" s="99"/>
      <c r="N79" s="99"/>
      <c r="O79" s="99"/>
      <c r="P79" s="89"/>
    </row>
    <row r="80" spans="1:16" x14ac:dyDescent="0.25">
      <c r="A80" s="16">
        <v>18</v>
      </c>
      <c r="B80" s="90" t="s">
        <v>80</v>
      </c>
      <c r="C80" s="91"/>
      <c r="D80" s="92" t="s">
        <v>81</v>
      </c>
      <c r="E80" s="93"/>
      <c r="F80" s="2">
        <v>112000</v>
      </c>
      <c r="G80" s="49">
        <v>88800</v>
      </c>
      <c r="H80" s="18">
        <v>88800</v>
      </c>
      <c r="I80" s="18">
        <v>88800</v>
      </c>
      <c r="J80" s="3">
        <v>92.5</v>
      </c>
      <c r="K80" s="4">
        <v>60</v>
      </c>
      <c r="L80" s="83">
        <v>7</v>
      </c>
      <c r="M80" s="83">
        <v>7</v>
      </c>
      <c r="N80" s="94">
        <v>0</v>
      </c>
      <c r="O80" s="93"/>
      <c r="P80" s="83">
        <v>0</v>
      </c>
    </row>
    <row r="81" spans="1:16" x14ac:dyDescent="0.25">
      <c r="A81" s="16"/>
      <c r="B81" s="101" t="s">
        <v>19</v>
      </c>
      <c r="C81" s="102"/>
      <c r="D81" s="102"/>
      <c r="E81" s="102"/>
      <c r="F81" s="35">
        <v>0</v>
      </c>
      <c r="G81" s="35">
        <v>0</v>
      </c>
      <c r="H81" s="45">
        <v>0</v>
      </c>
      <c r="I81" s="45">
        <v>0</v>
      </c>
      <c r="J81" s="7" t="s">
        <v>13</v>
      </c>
      <c r="K81" s="8" t="s">
        <v>13</v>
      </c>
      <c r="L81" s="9" t="s">
        <v>13</v>
      </c>
      <c r="M81" s="9" t="s">
        <v>13</v>
      </c>
      <c r="N81" s="103" t="s">
        <v>13</v>
      </c>
      <c r="O81" s="104"/>
      <c r="P81" s="10" t="s">
        <v>13</v>
      </c>
    </row>
    <row r="82" spans="1:16" x14ac:dyDescent="0.25">
      <c r="A82" s="16"/>
      <c r="B82" s="105" t="s">
        <v>20</v>
      </c>
      <c r="C82" s="91"/>
      <c r="D82" s="91"/>
      <c r="E82" s="91"/>
      <c r="F82" s="6">
        <f>F80</f>
        <v>112000</v>
      </c>
      <c r="G82" s="6">
        <f>G80</f>
        <v>88800</v>
      </c>
      <c r="H82" s="14">
        <f t="shared" ref="H82:I82" si="32">H80</f>
        <v>88800</v>
      </c>
      <c r="I82" s="14">
        <f t="shared" si="32"/>
        <v>88800</v>
      </c>
      <c r="J82" s="7" t="s">
        <v>13</v>
      </c>
      <c r="K82" s="9" t="s">
        <v>13</v>
      </c>
      <c r="L82" s="9" t="s">
        <v>13</v>
      </c>
      <c r="M82" s="9" t="s">
        <v>13</v>
      </c>
      <c r="N82" s="103" t="s">
        <v>13</v>
      </c>
      <c r="O82" s="104"/>
      <c r="P82" s="10" t="s">
        <v>13</v>
      </c>
    </row>
    <row r="83" spans="1:16" x14ac:dyDescent="0.25">
      <c r="A83" s="16"/>
      <c r="B83" s="112" t="s">
        <v>82</v>
      </c>
      <c r="C83" s="113"/>
      <c r="D83" s="113"/>
      <c r="E83" s="113"/>
      <c r="F83" s="37">
        <f>SUM(F81:F82)</f>
        <v>112000</v>
      </c>
      <c r="G83" s="37">
        <f>SUM(G81:G82)</f>
        <v>88800</v>
      </c>
      <c r="H83" s="42">
        <f t="shared" ref="H83:I83" si="33">SUM(H81:H82)</f>
        <v>88800</v>
      </c>
      <c r="I83" s="42">
        <f t="shared" si="33"/>
        <v>88800</v>
      </c>
      <c r="J83" s="7" t="s">
        <v>13</v>
      </c>
      <c r="K83" s="9" t="s">
        <v>13</v>
      </c>
      <c r="L83" s="9" t="s">
        <v>13</v>
      </c>
      <c r="M83" s="9" t="s">
        <v>13</v>
      </c>
      <c r="N83" s="103" t="s">
        <v>13</v>
      </c>
      <c r="O83" s="104"/>
      <c r="P83" s="10" t="s">
        <v>13</v>
      </c>
    </row>
    <row r="84" spans="1:16" ht="17.100000000000001" customHeight="1" x14ac:dyDescent="0.25">
      <c r="A84" s="29">
        <v>14</v>
      </c>
      <c r="B84" s="98" t="s">
        <v>83</v>
      </c>
      <c r="C84" s="99"/>
      <c r="D84" s="99"/>
      <c r="E84" s="99"/>
      <c r="F84" s="99"/>
      <c r="G84" s="99"/>
      <c r="H84" s="114"/>
      <c r="I84" s="114"/>
      <c r="J84" s="99"/>
      <c r="K84" s="99"/>
      <c r="L84" s="99"/>
      <c r="M84" s="99"/>
      <c r="N84" s="99"/>
      <c r="O84" s="99"/>
      <c r="P84" s="89"/>
    </row>
    <row r="85" spans="1:16" x14ac:dyDescent="0.25">
      <c r="A85" s="16">
        <v>19</v>
      </c>
      <c r="B85" s="90" t="s">
        <v>84</v>
      </c>
      <c r="C85" s="91"/>
      <c r="D85" s="92" t="s">
        <v>85</v>
      </c>
      <c r="E85" s="93"/>
      <c r="F85" s="33">
        <v>160000</v>
      </c>
      <c r="G85" s="64">
        <v>144000</v>
      </c>
      <c r="H85" s="63">
        <v>144000</v>
      </c>
      <c r="I85" s="63">
        <v>144000</v>
      </c>
      <c r="J85" s="3">
        <v>100.5</v>
      </c>
      <c r="K85" s="4">
        <v>75</v>
      </c>
      <c r="L85" s="83">
        <v>7</v>
      </c>
      <c r="M85" s="83">
        <v>7</v>
      </c>
      <c r="N85" s="94">
        <v>0</v>
      </c>
      <c r="O85" s="93"/>
      <c r="P85" s="83">
        <v>0</v>
      </c>
    </row>
    <row r="86" spans="1:16" x14ac:dyDescent="0.25">
      <c r="A86" s="16">
        <v>20</v>
      </c>
      <c r="B86" s="90" t="s">
        <v>86</v>
      </c>
      <c r="C86" s="91"/>
      <c r="D86" s="92" t="s">
        <v>87</v>
      </c>
      <c r="E86" s="93"/>
      <c r="F86" s="2">
        <v>23940</v>
      </c>
      <c r="G86" s="67">
        <v>20000</v>
      </c>
      <c r="H86" s="18">
        <v>20000</v>
      </c>
      <c r="I86" s="18">
        <v>20000</v>
      </c>
      <c r="J86" s="3">
        <v>104.8</v>
      </c>
      <c r="K86" s="4">
        <v>75</v>
      </c>
      <c r="L86" s="83">
        <v>7</v>
      </c>
      <c r="M86" s="83">
        <v>7</v>
      </c>
      <c r="N86" s="94">
        <v>0</v>
      </c>
      <c r="O86" s="93"/>
      <c r="P86" s="83">
        <v>0</v>
      </c>
    </row>
    <row r="87" spans="1:16" x14ac:dyDescent="0.25">
      <c r="A87" s="16"/>
      <c r="B87" s="101" t="s">
        <v>19</v>
      </c>
      <c r="C87" s="102"/>
      <c r="D87" s="102"/>
      <c r="E87" s="102"/>
      <c r="F87" s="35">
        <f>F85</f>
        <v>160000</v>
      </c>
      <c r="G87" s="45">
        <f>G85</f>
        <v>144000</v>
      </c>
      <c r="H87" s="45">
        <f t="shared" ref="H87:I87" si="34">H85</f>
        <v>144000</v>
      </c>
      <c r="I87" s="45">
        <f t="shared" si="34"/>
        <v>144000</v>
      </c>
      <c r="J87" s="7" t="s">
        <v>13</v>
      </c>
      <c r="K87" s="8" t="s">
        <v>13</v>
      </c>
      <c r="L87" s="9" t="s">
        <v>13</v>
      </c>
      <c r="M87" s="9" t="s">
        <v>13</v>
      </c>
      <c r="N87" s="103" t="s">
        <v>13</v>
      </c>
      <c r="O87" s="104"/>
      <c r="P87" s="10" t="s">
        <v>13</v>
      </c>
    </row>
    <row r="88" spans="1:16" x14ac:dyDescent="0.25">
      <c r="A88" s="16"/>
      <c r="B88" s="105" t="s">
        <v>20</v>
      </c>
      <c r="C88" s="91"/>
      <c r="D88" s="91"/>
      <c r="E88" s="91"/>
      <c r="F88" s="6">
        <f>F86</f>
        <v>23940</v>
      </c>
      <c r="G88" s="14">
        <f>G86</f>
        <v>20000</v>
      </c>
      <c r="H88" s="14">
        <f t="shared" ref="H88:I88" si="35">H86</f>
        <v>20000</v>
      </c>
      <c r="I88" s="14">
        <f t="shared" si="35"/>
        <v>20000</v>
      </c>
      <c r="J88" s="7" t="s">
        <v>13</v>
      </c>
      <c r="K88" s="9" t="s">
        <v>13</v>
      </c>
      <c r="L88" s="9" t="s">
        <v>13</v>
      </c>
      <c r="M88" s="9" t="s">
        <v>13</v>
      </c>
      <c r="N88" s="103" t="s">
        <v>13</v>
      </c>
      <c r="O88" s="104"/>
      <c r="P88" s="10" t="s">
        <v>13</v>
      </c>
    </row>
    <row r="89" spans="1:16" x14ac:dyDescent="0.25">
      <c r="A89" s="16"/>
      <c r="B89" s="121" t="s">
        <v>88</v>
      </c>
      <c r="C89" s="122"/>
      <c r="D89" s="122"/>
      <c r="E89" s="122"/>
      <c r="F89" s="39">
        <f>SUM(F87:F88)</f>
        <v>183940</v>
      </c>
      <c r="G89" s="42">
        <f>SUM(G87:G88)</f>
        <v>164000</v>
      </c>
      <c r="H89" s="42">
        <f t="shared" ref="H89:I89" si="36">SUM(H87:H88)</f>
        <v>164000</v>
      </c>
      <c r="I89" s="42">
        <f t="shared" si="36"/>
        <v>164000</v>
      </c>
      <c r="J89" s="7" t="s">
        <v>13</v>
      </c>
      <c r="K89" s="9" t="s">
        <v>13</v>
      </c>
      <c r="L89" s="9" t="s">
        <v>13</v>
      </c>
      <c r="M89" s="9" t="s">
        <v>13</v>
      </c>
      <c r="N89" s="103" t="s">
        <v>13</v>
      </c>
      <c r="O89" s="104"/>
      <c r="P89" s="10" t="s">
        <v>13</v>
      </c>
    </row>
    <row r="90" spans="1:16" x14ac:dyDescent="0.25">
      <c r="A90" s="16"/>
      <c r="B90" s="123" t="s">
        <v>19</v>
      </c>
      <c r="C90" s="124"/>
      <c r="D90" s="124"/>
      <c r="E90" s="124"/>
      <c r="F90" s="56">
        <f>SUM(F58+F64+F70+F76+F81+F87)</f>
        <v>2790000</v>
      </c>
      <c r="G90" s="41">
        <f>SUM(G58+G64+G70+G76+G81+G87)</f>
        <v>1544000</v>
      </c>
      <c r="H90" s="41">
        <f t="shared" ref="H90:I90" si="37">SUM(H58+H64+H70+H76+H81+H87)</f>
        <v>1194000</v>
      </c>
      <c r="I90" s="41">
        <f t="shared" si="37"/>
        <v>1194000</v>
      </c>
      <c r="J90" s="7" t="s">
        <v>13</v>
      </c>
      <c r="K90" s="9" t="s">
        <v>13</v>
      </c>
      <c r="L90" s="9" t="s">
        <v>13</v>
      </c>
      <c r="M90" s="9" t="s">
        <v>13</v>
      </c>
      <c r="N90" s="103" t="s">
        <v>13</v>
      </c>
      <c r="O90" s="104"/>
      <c r="P90" s="10" t="s">
        <v>13</v>
      </c>
    </row>
    <row r="91" spans="1:16" x14ac:dyDescent="0.25">
      <c r="A91" s="16"/>
      <c r="B91" s="116" t="s">
        <v>20</v>
      </c>
      <c r="C91" s="117"/>
      <c r="D91" s="117"/>
      <c r="E91" s="117"/>
      <c r="F91" s="57">
        <f>SUM(F59+F65+F71+F77+F82+F88)</f>
        <v>732340</v>
      </c>
      <c r="G91" s="24">
        <f>SUM(G59+G65+G71+G77+G82+G88)</f>
        <v>383800</v>
      </c>
      <c r="H91" s="24">
        <f t="shared" ref="H91:I91" si="38">SUM(H59+H65+H71+H77+H82+H88)</f>
        <v>108800</v>
      </c>
      <c r="I91" s="24">
        <f t="shared" si="38"/>
        <v>108800</v>
      </c>
      <c r="J91" s="7" t="s">
        <v>13</v>
      </c>
      <c r="K91" s="9" t="s">
        <v>13</v>
      </c>
      <c r="L91" s="9" t="s">
        <v>13</v>
      </c>
      <c r="M91" s="9" t="s">
        <v>13</v>
      </c>
      <c r="N91" s="103" t="s">
        <v>13</v>
      </c>
      <c r="O91" s="104"/>
      <c r="P91" s="10" t="s">
        <v>13</v>
      </c>
    </row>
    <row r="92" spans="1:16" x14ac:dyDescent="0.25">
      <c r="A92" s="16"/>
      <c r="B92" s="118" t="s">
        <v>89</v>
      </c>
      <c r="C92" s="119"/>
      <c r="D92" s="119"/>
      <c r="E92" s="119"/>
      <c r="F92" s="58">
        <f>SUM(F90:F91)</f>
        <v>3522340</v>
      </c>
      <c r="G92" s="40">
        <f>SUM(G90:G91)</f>
        <v>1927800</v>
      </c>
      <c r="H92" s="40">
        <f t="shared" ref="H92:I92" si="39">SUM(H90:H91)</f>
        <v>1302800</v>
      </c>
      <c r="I92" s="40">
        <f t="shared" si="39"/>
        <v>1302800</v>
      </c>
      <c r="J92" s="7" t="s">
        <v>13</v>
      </c>
      <c r="K92" s="9" t="s">
        <v>13</v>
      </c>
      <c r="L92" s="9" t="s">
        <v>13</v>
      </c>
      <c r="M92" s="9" t="s">
        <v>13</v>
      </c>
      <c r="N92" s="103" t="s">
        <v>13</v>
      </c>
      <c r="O92" s="104"/>
      <c r="P92" s="10" t="s">
        <v>13</v>
      </c>
    </row>
    <row r="93" spans="1:16" ht="18.600000000000001" customHeight="1" x14ac:dyDescent="0.25">
      <c r="A93" s="30" t="s">
        <v>681</v>
      </c>
      <c r="B93" s="120" t="s">
        <v>90</v>
      </c>
      <c r="C93" s="91"/>
      <c r="D93" s="91"/>
      <c r="E93" s="91"/>
      <c r="F93" s="91"/>
      <c r="G93" s="91"/>
      <c r="H93" s="91"/>
      <c r="I93" s="91"/>
      <c r="J93" s="99"/>
      <c r="K93" s="99"/>
      <c r="L93" s="99"/>
      <c r="M93" s="99"/>
      <c r="N93" s="99"/>
      <c r="O93" s="99"/>
      <c r="P93" s="89"/>
    </row>
    <row r="94" spans="1:16" ht="17.100000000000001" customHeight="1" x14ac:dyDescent="0.25">
      <c r="A94" s="28">
        <v>15</v>
      </c>
      <c r="B94" s="125" t="s">
        <v>665</v>
      </c>
      <c r="C94" s="99"/>
      <c r="D94" s="99"/>
      <c r="E94" s="99"/>
      <c r="F94" s="99"/>
      <c r="G94" s="99"/>
      <c r="H94" s="100"/>
      <c r="I94" s="100"/>
      <c r="J94" s="99"/>
      <c r="K94" s="99"/>
      <c r="L94" s="99"/>
      <c r="M94" s="99"/>
      <c r="N94" s="99"/>
      <c r="O94" s="99"/>
      <c r="P94" s="89"/>
    </row>
    <row r="95" spans="1:16" x14ac:dyDescent="0.25">
      <c r="A95" s="29">
        <v>21</v>
      </c>
      <c r="B95" s="90" t="s">
        <v>92</v>
      </c>
      <c r="C95" s="91"/>
      <c r="D95" s="92" t="s">
        <v>93</v>
      </c>
      <c r="E95" s="93"/>
      <c r="F95" s="2">
        <v>300000</v>
      </c>
      <c r="G95" s="49">
        <v>270000</v>
      </c>
      <c r="H95" s="51">
        <v>0</v>
      </c>
      <c r="I95" s="51">
        <v>0</v>
      </c>
      <c r="J95" s="3" t="s">
        <v>697</v>
      </c>
      <c r="K95" s="4">
        <v>35</v>
      </c>
      <c r="L95" s="5">
        <v>7</v>
      </c>
      <c r="M95" s="5">
        <v>6</v>
      </c>
      <c r="N95" s="94">
        <v>0</v>
      </c>
      <c r="O95" s="93"/>
      <c r="P95" s="81">
        <v>1</v>
      </c>
    </row>
    <row r="96" spans="1:16" x14ac:dyDescent="0.25">
      <c r="A96" s="16"/>
      <c r="B96" s="101" t="s">
        <v>19</v>
      </c>
      <c r="C96" s="102"/>
      <c r="D96" s="102"/>
      <c r="E96" s="102"/>
      <c r="F96" s="35">
        <v>0</v>
      </c>
      <c r="G96" s="35">
        <v>0</v>
      </c>
      <c r="H96" s="45">
        <v>0</v>
      </c>
      <c r="I96" s="45">
        <v>0</v>
      </c>
      <c r="J96" s="7" t="s">
        <v>13</v>
      </c>
      <c r="K96" s="8" t="s">
        <v>13</v>
      </c>
      <c r="L96" s="9" t="s">
        <v>13</v>
      </c>
      <c r="M96" s="9" t="s">
        <v>13</v>
      </c>
      <c r="N96" s="103" t="s">
        <v>13</v>
      </c>
      <c r="O96" s="104"/>
      <c r="P96" s="10" t="s">
        <v>13</v>
      </c>
    </row>
    <row r="97" spans="1:16" x14ac:dyDescent="0.25">
      <c r="A97" s="16"/>
      <c r="B97" s="105" t="s">
        <v>20</v>
      </c>
      <c r="C97" s="91"/>
      <c r="D97" s="91"/>
      <c r="E97" s="91"/>
      <c r="F97" s="6">
        <f>F95</f>
        <v>300000</v>
      </c>
      <c r="G97" s="6">
        <f>G95</f>
        <v>270000</v>
      </c>
      <c r="H97" s="14">
        <f t="shared" ref="H97:I97" si="40">H95</f>
        <v>0</v>
      </c>
      <c r="I97" s="14">
        <f t="shared" si="40"/>
        <v>0</v>
      </c>
      <c r="J97" s="7" t="s">
        <v>13</v>
      </c>
      <c r="K97" s="9" t="s">
        <v>13</v>
      </c>
      <c r="L97" s="9" t="s">
        <v>13</v>
      </c>
      <c r="M97" s="9" t="s">
        <v>13</v>
      </c>
      <c r="N97" s="103" t="s">
        <v>13</v>
      </c>
      <c r="O97" s="104"/>
      <c r="P97" s="10" t="s">
        <v>13</v>
      </c>
    </row>
    <row r="98" spans="1:16" x14ac:dyDescent="0.25">
      <c r="A98" s="16"/>
      <c r="B98" s="112" t="s">
        <v>666</v>
      </c>
      <c r="C98" s="113"/>
      <c r="D98" s="113"/>
      <c r="E98" s="113"/>
      <c r="F98" s="37">
        <f>SUM(F96:F97)</f>
        <v>300000</v>
      </c>
      <c r="G98" s="37">
        <f>SUM(G96:G97)</f>
        <v>270000</v>
      </c>
      <c r="H98" s="42">
        <f t="shared" ref="H98:I98" si="41">SUM(H96:H97)</f>
        <v>0</v>
      </c>
      <c r="I98" s="42">
        <f t="shared" si="41"/>
        <v>0</v>
      </c>
      <c r="J98" s="7" t="s">
        <v>13</v>
      </c>
      <c r="K98" s="9" t="s">
        <v>13</v>
      </c>
      <c r="L98" s="9" t="s">
        <v>13</v>
      </c>
      <c r="M98" s="9" t="s">
        <v>13</v>
      </c>
      <c r="N98" s="103" t="s">
        <v>13</v>
      </c>
      <c r="O98" s="104"/>
      <c r="P98" s="10" t="s">
        <v>13</v>
      </c>
    </row>
    <row r="99" spans="1:16" ht="17.100000000000001" customHeight="1" x14ac:dyDescent="0.25">
      <c r="A99" s="28">
        <v>16</v>
      </c>
      <c r="B99" s="98" t="s">
        <v>91</v>
      </c>
      <c r="C99" s="99"/>
      <c r="D99" s="99"/>
      <c r="E99" s="99"/>
      <c r="F99" s="99"/>
      <c r="G99" s="99"/>
      <c r="H99" s="91"/>
      <c r="I99" s="114"/>
      <c r="J99" s="99"/>
      <c r="K99" s="99"/>
      <c r="L99" s="99"/>
      <c r="M99" s="99"/>
      <c r="N99" s="99"/>
      <c r="O99" s="99"/>
      <c r="P99" s="89"/>
    </row>
    <row r="100" spans="1:16" x14ac:dyDescent="0.25">
      <c r="A100" s="16">
        <v>22</v>
      </c>
      <c r="B100" s="90" t="s">
        <v>94</v>
      </c>
      <c r="C100" s="91"/>
      <c r="D100" s="92" t="s">
        <v>95</v>
      </c>
      <c r="E100" s="93"/>
      <c r="F100" s="2">
        <v>6042000</v>
      </c>
      <c r="G100" s="2">
        <v>4752000</v>
      </c>
      <c r="H100" s="51">
        <v>1012000</v>
      </c>
      <c r="I100" s="51">
        <v>1012000</v>
      </c>
      <c r="J100" s="3">
        <v>99</v>
      </c>
      <c r="K100" s="4">
        <v>90</v>
      </c>
      <c r="L100" s="83">
        <v>7</v>
      </c>
      <c r="M100" s="83">
        <v>7</v>
      </c>
      <c r="N100" s="94">
        <v>0</v>
      </c>
      <c r="O100" s="93"/>
      <c r="P100" s="83">
        <v>0</v>
      </c>
    </row>
    <row r="101" spans="1:16" x14ac:dyDescent="0.25">
      <c r="A101" s="16">
        <v>23</v>
      </c>
      <c r="B101" s="90" t="s">
        <v>96</v>
      </c>
      <c r="C101" s="91"/>
      <c r="D101" s="92" t="s">
        <v>97</v>
      </c>
      <c r="E101" s="93"/>
      <c r="F101" s="33">
        <v>480000</v>
      </c>
      <c r="G101" s="33">
        <v>432000</v>
      </c>
      <c r="H101" s="64">
        <v>432000</v>
      </c>
      <c r="I101" s="63">
        <v>432000</v>
      </c>
      <c r="J101" s="3">
        <v>88</v>
      </c>
      <c r="K101" s="4">
        <v>85</v>
      </c>
      <c r="L101" s="83">
        <v>7</v>
      </c>
      <c r="M101" s="83">
        <v>7</v>
      </c>
      <c r="N101" s="94">
        <v>0</v>
      </c>
      <c r="O101" s="93"/>
      <c r="P101" s="83">
        <v>0</v>
      </c>
    </row>
    <row r="102" spans="1:16" x14ac:dyDescent="0.25">
      <c r="A102" s="16"/>
      <c r="B102" s="101" t="s">
        <v>19</v>
      </c>
      <c r="C102" s="102"/>
      <c r="D102" s="102"/>
      <c r="E102" s="102"/>
      <c r="F102" s="35">
        <f>F101</f>
        <v>480000</v>
      </c>
      <c r="G102" s="35">
        <f>G101</f>
        <v>432000</v>
      </c>
      <c r="H102" s="35">
        <f t="shared" ref="H102:I102" si="42">H101</f>
        <v>432000</v>
      </c>
      <c r="I102" s="45">
        <f t="shared" si="42"/>
        <v>432000</v>
      </c>
      <c r="J102" s="7" t="s">
        <v>13</v>
      </c>
      <c r="K102" s="8" t="s">
        <v>13</v>
      </c>
      <c r="L102" s="9" t="s">
        <v>13</v>
      </c>
      <c r="M102" s="9" t="s">
        <v>13</v>
      </c>
      <c r="N102" s="103" t="s">
        <v>13</v>
      </c>
      <c r="O102" s="104"/>
      <c r="P102" s="10" t="s">
        <v>13</v>
      </c>
    </row>
    <row r="103" spans="1:16" x14ac:dyDescent="0.25">
      <c r="A103" s="16"/>
      <c r="B103" s="105" t="s">
        <v>20</v>
      </c>
      <c r="C103" s="91"/>
      <c r="D103" s="91"/>
      <c r="E103" s="91"/>
      <c r="F103" s="6">
        <f>F100</f>
        <v>6042000</v>
      </c>
      <c r="G103" s="6">
        <f>G100</f>
        <v>4752000</v>
      </c>
      <c r="H103" s="6">
        <f t="shared" ref="H103:I103" si="43">H100</f>
        <v>1012000</v>
      </c>
      <c r="I103" s="14">
        <f t="shared" si="43"/>
        <v>1012000</v>
      </c>
      <c r="J103" s="7" t="s">
        <v>13</v>
      </c>
      <c r="K103" s="9" t="s">
        <v>13</v>
      </c>
      <c r="L103" s="9" t="s">
        <v>13</v>
      </c>
      <c r="M103" s="9" t="s">
        <v>13</v>
      </c>
      <c r="N103" s="103" t="s">
        <v>13</v>
      </c>
      <c r="O103" s="104"/>
      <c r="P103" s="10" t="s">
        <v>13</v>
      </c>
    </row>
    <row r="104" spans="1:16" x14ac:dyDescent="0.25">
      <c r="A104" s="16"/>
      <c r="B104" s="112" t="s">
        <v>98</v>
      </c>
      <c r="C104" s="113"/>
      <c r="D104" s="113"/>
      <c r="E104" s="113"/>
      <c r="F104" s="37">
        <f>SUM(F102:F103)</f>
        <v>6522000</v>
      </c>
      <c r="G104" s="37">
        <f>SUM(G102:G103)</f>
        <v>5184000</v>
      </c>
      <c r="H104" s="37">
        <f t="shared" ref="H104:I104" si="44">SUM(H102:H103)</f>
        <v>1444000</v>
      </c>
      <c r="I104" s="42">
        <f t="shared" si="44"/>
        <v>1444000</v>
      </c>
      <c r="J104" s="7" t="s">
        <v>13</v>
      </c>
      <c r="K104" s="9" t="s">
        <v>13</v>
      </c>
      <c r="L104" s="9" t="s">
        <v>13</v>
      </c>
      <c r="M104" s="9" t="s">
        <v>13</v>
      </c>
      <c r="N104" s="103" t="s">
        <v>13</v>
      </c>
      <c r="O104" s="104"/>
      <c r="P104" s="10" t="s">
        <v>13</v>
      </c>
    </row>
    <row r="105" spans="1:16" ht="17.100000000000001" customHeight="1" x14ac:dyDescent="0.25">
      <c r="A105" s="28">
        <v>17</v>
      </c>
      <c r="B105" s="98" t="s">
        <v>99</v>
      </c>
      <c r="C105" s="99"/>
      <c r="D105" s="99"/>
      <c r="E105" s="99"/>
      <c r="F105" s="99"/>
      <c r="G105" s="99"/>
      <c r="H105" s="114"/>
      <c r="I105" s="114"/>
      <c r="J105" s="99"/>
      <c r="K105" s="99"/>
      <c r="L105" s="99"/>
      <c r="M105" s="99"/>
      <c r="N105" s="99"/>
      <c r="O105" s="99"/>
      <c r="P105" s="89"/>
    </row>
    <row r="106" spans="1:16" x14ac:dyDescent="0.25">
      <c r="A106" s="16">
        <v>24</v>
      </c>
      <c r="B106" s="90" t="s">
        <v>100</v>
      </c>
      <c r="C106" s="91"/>
      <c r="D106" s="92" t="s">
        <v>101</v>
      </c>
      <c r="E106" s="93"/>
      <c r="F106" s="2">
        <v>272980</v>
      </c>
      <c r="G106" s="50">
        <v>245682</v>
      </c>
      <c r="H106" s="18">
        <v>0</v>
      </c>
      <c r="I106" s="18">
        <v>0</v>
      </c>
      <c r="J106" s="3">
        <v>76</v>
      </c>
      <c r="K106" s="4">
        <v>30</v>
      </c>
      <c r="L106" s="83">
        <v>7</v>
      </c>
      <c r="M106" s="83">
        <v>7</v>
      </c>
      <c r="N106" s="94">
        <v>0</v>
      </c>
      <c r="O106" s="93"/>
      <c r="P106" s="83">
        <v>0</v>
      </c>
    </row>
    <row r="107" spans="1:16" x14ac:dyDescent="0.25">
      <c r="A107" s="16"/>
      <c r="B107" s="101" t="s">
        <v>19</v>
      </c>
      <c r="C107" s="102"/>
      <c r="D107" s="102"/>
      <c r="E107" s="102"/>
      <c r="F107" s="35">
        <f>SUM(F106)</f>
        <v>272980</v>
      </c>
      <c r="G107" s="35">
        <f>SUM(G106)</f>
        <v>245682</v>
      </c>
      <c r="H107" s="45">
        <f t="shared" ref="H107:I107" si="45">SUM(H106)</f>
        <v>0</v>
      </c>
      <c r="I107" s="45">
        <f t="shared" si="45"/>
        <v>0</v>
      </c>
      <c r="J107" s="7" t="s">
        <v>13</v>
      </c>
      <c r="K107" s="8" t="s">
        <v>13</v>
      </c>
      <c r="L107" s="9" t="s">
        <v>13</v>
      </c>
      <c r="M107" s="9" t="s">
        <v>13</v>
      </c>
      <c r="N107" s="103" t="s">
        <v>13</v>
      </c>
      <c r="O107" s="104"/>
      <c r="P107" s="10" t="s">
        <v>13</v>
      </c>
    </row>
    <row r="108" spans="1:16" x14ac:dyDescent="0.25">
      <c r="A108" s="16"/>
      <c r="B108" s="105" t="s">
        <v>20</v>
      </c>
      <c r="C108" s="91"/>
      <c r="D108" s="91"/>
      <c r="E108" s="91"/>
      <c r="F108" s="6">
        <v>0</v>
      </c>
      <c r="G108" s="6">
        <v>0</v>
      </c>
      <c r="H108" s="14">
        <v>0</v>
      </c>
      <c r="I108" s="14">
        <v>0</v>
      </c>
      <c r="J108" s="7" t="s">
        <v>13</v>
      </c>
      <c r="K108" s="9" t="s">
        <v>13</v>
      </c>
      <c r="L108" s="9" t="s">
        <v>13</v>
      </c>
      <c r="M108" s="9" t="s">
        <v>13</v>
      </c>
      <c r="N108" s="103" t="s">
        <v>13</v>
      </c>
      <c r="O108" s="104"/>
      <c r="P108" s="10" t="s">
        <v>13</v>
      </c>
    </row>
    <row r="109" spans="1:16" x14ac:dyDescent="0.25">
      <c r="A109" s="16"/>
      <c r="B109" s="112" t="s">
        <v>102</v>
      </c>
      <c r="C109" s="113"/>
      <c r="D109" s="113"/>
      <c r="E109" s="113"/>
      <c r="F109" s="37">
        <f>SUM(F107:F108)</f>
        <v>272980</v>
      </c>
      <c r="G109" s="37">
        <f>SUM(G107:G108)</f>
        <v>245682</v>
      </c>
      <c r="H109" s="42">
        <f t="shared" ref="H109:I109" si="46">SUM(H107:H108)</f>
        <v>0</v>
      </c>
      <c r="I109" s="42">
        <f t="shared" si="46"/>
        <v>0</v>
      </c>
      <c r="J109" s="7" t="s">
        <v>13</v>
      </c>
      <c r="K109" s="9" t="s">
        <v>13</v>
      </c>
      <c r="L109" s="9" t="s">
        <v>13</v>
      </c>
      <c r="M109" s="9" t="s">
        <v>13</v>
      </c>
      <c r="N109" s="103" t="s">
        <v>13</v>
      </c>
      <c r="O109" s="104"/>
      <c r="P109" s="10" t="s">
        <v>13</v>
      </c>
    </row>
    <row r="110" spans="1:16" ht="17.100000000000001" customHeight="1" x14ac:dyDescent="0.25">
      <c r="A110" s="28">
        <v>18</v>
      </c>
      <c r="B110" s="98" t="s">
        <v>103</v>
      </c>
      <c r="C110" s="99"/>
      <c r="D110" s="99"/>
      <c r="E110" s="99"/>
      <c r="F110" s="99"/>
      <c r="G110" s="99"/>
      <c r="H110" s="114"/>
      <c r="I110" s="114"/>
      <c r="J110" s="99"/>
      <c r="K110" s="99"/>
      <c r="L110" s="99"/>
      <c r="M110" s="99"/>
      <c r="N110" s="99"/>
      <c r="O110" s="99"/>
      <c r="P110" s="89"/>
    </row>
    <row r="111" spans="1:16" x14ac:dyDescent="0.25">
      <c r="A111" s="16">
        <v>25</v>
      </c>
      <c r="B111" s="90" t="s">
        <v>104</v>
      </c>
      <c r="C111" s="91"/>
      <c r="D111" s="92" t="s">
        <v>105</v>
      </c>
      <c r="E111" s="93"/>
      <c r="F111" s="2">
        <v>1387000</v>
      </c>
      <c r="G111" s="49">
        <v>1034000</v>
      </c>
      <c r="H111" s="51">
        <v>0</v>
      </c>
      <c r="I111" s="51">
        <v>0</v>
      </c>
      <c r="J111" s="3">
        <v>93</v>
      </c>
      <c r="K111" s="4">
        <v>37</v>
      </c>
      <c r="L111" s="83">
        <v>7</v>
      </c>
      <c r="M111" s="83">
        <v>7</v>
      </c>
      <c r="N111" s="94">
        <v>0</v>
      </c>
      <c r="O111" s="93"/>
      <c r="P111" s="83">
        <v>0</v>
      </c>
    </row>
    <row r="112" spans="1:16" x14ac:dyDescent="0.25">
      <c r="A112" s="16">
        <v>26</v>
      </c>
      <c r="B112" s="90" t="s">
        <v>106</v>
      </c>
      <c r="C112" s="91"/>
      <c r="D112" s="92" t="s">
        <v>107</v>
      </c>
      <c r="E112" s="93"/>
      <c r="F112" s="33">
        <v>386000</v>
      </c>
      <c r="G112" s="53">
        <v>336000</v>
      </c>
      <c r="H112" s="54">
        <v>336000</v>
      </c>
      <c r="I112" s="54">
        <v>336000</v>
      </c>
      <c r="J112" s="3">
        <v>89</v>
      </c>
      <c r="K112" s="4">
        <v>70</v>
      </c>
      <c r="L112" s="83">
        <v>7</v>
      </c>
      <c r="M112" s="83">
        <v>7</v>
      </c>
      <c r="N112" s="94">
        <v>0</v>
      </c>
      <c r="O112" s="93"/>
      <c r="P112" s="83">
        <v>0</v>
      </c>
    </row>
    <row r="113" spans="1:16" x14ac:dyDescent="0.25">
      <c r="A113" s="16"/>
      <c r="B113" s="101" t="s">
        <v>19</v>
      </c>
      <c r="C113" s="102"/>
      <c r="D113" s="102"/>
      <c r="E113" s="102"/>
      <c r="F113" s="35">
        <f>F112</f>
        <v>386000</v>
      </c>
      <c r="G113" s="35">
        <f>G112</f>
        <v>336000</v>
      </c>
      <c r="H113" s="45">
        <f t="shared" ref="H113:I113" si="47">H112</f>
        <v>336000</v>
      </c>
      <c r="I113" s="45">
        <f t="shared" si="47"/>
        <v>336000</v>
      </c>
      <c r="J113" s="7" t="s">
        <v>13</v>
      </c>
      <c r="K113" s="8" t="s">
        <v>13</v>
      </c>
      <c r="L113" s="9" t="s">
        <v>13</v>
      </c>
      <c r="M113" s="9" t="s">
        <v>13</v>
      </c>
      <c r="N113" s="103" t="s">
        <v>13</v>
      </c>
      <c r="O113" s="104"/>
      <c r="P113" s="10" t="s">
        <v>13</v>
      </c>
    </row>
    <row r="114" spans="1:16" x14ac:dyDescent="0.25">
      <c r="A114" s="16"/>
      <c r="B114" s="105" t="s">
        <v>20</v>
      </c>
      <c r="C114" s="91"/>
      <c r="D114" s="91"/>
      <c r="E114" s="91"/>
      <c r="F114" s="6">
        <f>F111</f>
        <v>1387000</v>
      </c>
      <c r="G114" s="6">
        <f>G111</f>
        <v>1034000</v>
      </c>
      <c r="H114" s="14">
        <f t="shared" ref="H114:I114" si="48">H111</f>
        <v>0</v>
      </c>
      <c r="I114" s="14">
        <f t="shared" si="48"/>
        <v>0</v>
      </c>
      <c r="J114" s="7" t="s">
        <v>13</v>
      </c>
      <c r="K114" s="9" t="s">
        <v>13</v>
      </c>
      <c r="L114" s="9" t="s">
        <v>13</v>
      </c>
      <c r="M114" s="9" t="s">
        <v>13</v>
      </c>
      <c r="N114" s="103" t="s">
        <v>13</v>
      </c>
      <c r="O114" s="104"/>
      <c r="P114" s="10" t="s">
        <v>13</v>
      </c>
    </row>
    <row r="115" spans="1:16" x14ac:dyDescent="0.25">
      <c r="A115" s="16"/>
      <c r="B115" s="112" t="s">
        <v>108</v>
      </c>
      <c r="C115" s="113"/>
      <c r="D115" s="113"/>
      <c r="E115" s="113"/>
      <c r="F115" s="37">
        <f>SUM(F113:F114)</f>
        <v>1773000</v>
      </c>
      <c r="G115" s="37">
        <f>SUM(G113:G114)</f>
        <v>1370000</v>
      </c>
      <c r="H115" s="42">
        <f t="shared" ref="H115:I115" si="49">SUM(H113:H114)</f>
        <v>336000</v>
      </c>
      <c r="I115" s="42">
        <f t="shared" si="49"/>
        <v>336000</v>
      </c>
      <c r="J115" s="7" t="s">
        <v>13</v>
      </c>
      <c r="K115" s="9" t="s">
        <v>13</v>
      </c>
      <c r="L115" s="9" t="s">
        <v>13</v>
      </c>
      <c r="M115" s="9" t="s">
        <v>13</v>
      </c>
      <c r="N115" s="103" t="s">
        <v>13</v>
      </c>
      <c r="O115" s="104"/>
      <c r="P115" s="10" t="s">
        <v>13</v>
      </c>
    </row>
    <row r="116" spans="1:16" ht="17.100000000000001" customHeight="1" x14ac:dyDescent="0.25">
      <c r="A116" s="28">
        <v>19</v>
      </c>
      <c r="B116" s="98" t="s">
        <v>109</v>
      </c>
      <c r="C116" s="99"/>
      <c r="D116" s="99"/>
      <c r="E116" s="99"/>
      <c r="F116" s="99"/>
      <c r="G116" s="99"/>
      <c r="H116" s="114"/>
      <c r="I116" s="114"/>
      <c r="J116" s="99"/>
      <c r="K116" s="99"/>
      <c r="L116" s="99"/>
      <c r="M116" s="99"/>
      <c r="N116" s="99"/>
      <c r="O116" s="99"/>
      <c r="P116" s="89"/>
    </row>
    <row r="117" spans="1:16" x14ac:dyDescent="0.25">
      <c r="A117" s="16">
        <v>27</v>
      </c>
      <c r="B117" s="90" t="s">
        <v>110</v>
      </c>
      <c r="C117" s="91"/>
      <c r="D117" s="92" t="s">
        <v>111</v>
      </c>
      <c r="E117" s="93"/>
      <c r="F117" s="2">
        <v>2925000</v>
      </c>
      <c r="G117" s="49">
        <v>2466000</v>
      </c>
      <c r="H117" s="51">
        <v>558000</v>
      </c>
      <c r="I117" s="51">
        <v>558000</v>
      </c>
      <c r="J117" s="3">
        <v>98</v>
      </c>
      <c r="K117" s="4">
        <v>85</v>
      </c>
      <c r="L117" s="83">
        <v>7</v>
      </c>
      <c r="M117" s="83">
        <v>7</v>
      </c>
      <c r="N117" s="94">
        <v>0</v>
      </c>
      <c r="O117" s="93"/>
      <c r="P117" s="83">
        <v>0</v>
      </c>
    </row>
    <row r="118" spans="1:16" x14ac:dyDescent="0.25">
      <c r="A118" s="16"/>
      <c r="B118" s="101" t="s">
        <v>19</v>
      </c>
      <c r="C118" s="102"/>
      <c r="D118" s="102"/>
      <c r="E118" s="102"/>
      <c r="F118" s="35">
        <v>0</v>
      </c>
      <c r="G118" s="35">
        <v>0</v>
      </c>
      <c r="H118" s="52">
        <v>0</v>
      </c>
      <c r="I118" s="45">
        <v>0</v>
      </c>
      <c r="J118" s="7" t="s">
        <v>13</v>
      </c>
      <c r="K118" s="8" t="s">
        <v>13</v>
      </c>
      <c r="L118" s="9" t="s">
        <v>13</v>
      </c>
      <c r="M118" s="9" t="s">
        <v>13</v>
      </c>
      <c r="N118" s="103" t="s">
        <v>13</v>
      </c>
      <c r="O118" s="104"/>
      <c r="P118" s="10" t="s">
        <v>13</v>
      </c>
    </row>
    <row r="119" spans="1:16" x14ac:dyDescent="0.25">
      <c r="A119" s="16"/>
      <c r="B119" s="105" t="s">
        <v>20</v>
      </c>
      <c r="C119" s="91"/>
      <c r="D119" s="91"/>
      <c r="E119" s="91"/>
      <c r="F119" s="6">
        <f>F117</f>
        <v>2925000</v>
      </c>
      <c r="G119" s="6">
        <f>G117</f>
        <v>2466000</v>
      </c>
      <c r="H119" s="6">
        <f t="shared" ref="H119:I119" si="50">H117</f>
        <v>558000</v>
      </c>
      <c r="I119" s="14">
        <f t="shared" si="50"/>
        <v>558000</v>
      </c>
      <c r="J119" s="7" t="s">
        <v>13</v>
      </c>
      <c r="K119" s="9" t="s">
        <v>13</v>
      </c>
      <c r="L119" s="9" t="s">
        <v>13</v>
      </c>
      <c r="M119" s="9" t="s">
        <v>13</v>
      </c>
      <c r="N119" s="103" t="s">
        <v>13</v>
      </c>
      <c r="O119" s="104"/>
      <c r="P119" s="10" t="s">
        <v>13</v>
      </c>
    </row>
    <row r="120" spans="1:16" x14ac:dyDescent="0.25">
      <c r="A120" s="16"/>
      <c r="B120" s="112" t="s">
        <v>112</v>
      </c>
      <c r="C120" s="113"/>
      <c r="D120" s="113"/>
      <c r="E120" s="113"/>
      <c r="F120" s="37">
        <f>SUM(F118:F119)</f>
        <v>2925000</v>
      </c>
      <c r="G120" s="37">
        <f>SUM(G118:G119)</f>
        <v>2466000</v>
      </c>
      <c r="H120" s="37">
        <f t="shared" ref="H120:I120" si="51">SUM(H118:H119)</f>
        <v>558000</v>
      </c>
      <c r="I120" s="42">
        <f t="shared" si="51"/>
        <v>558000</v>
      </c>
      <c r="J120" s="7" t="s">
        <v>13</v>
      </c>
      <c r="K120" s="9" t="s">
        <v>13</v>
      </c>
      <c r="L120" s="9" t="s">
        <v>13</v>
      </c>
      <c r="M120" s="9" t="s">
        <v>13</v>
      </c>
      <c r="N120" s="103" t="s">
        <v>13</v>
      </c>
      <c r="O120" s="104"/>
      <c r="P120" s="10" t="s">
        <v>13</v>
      </c>
    </row>
    <row r="121" spans="1:16" ht="17.100000000000001" customHeight="1" x14ac:dyDescent="0.25">
      <c r="A121" s="28">
        <v>20</v>
      </c>
      <c r="B121" s="98" t="s">
        <v>113</v>
      </c>
      <c r="C121" s="99"/>
      <c r="D121" s="99"/>
      <c r="E121" s="99"/>
      <c r="F121" s="99"/>
      <c r="G121" s="99"/>
      <c r="H121" s="114"/>
      <c r="I121" s="114"/>
      <c r="J121" s="99"/>
      <c r="K121" s="99"/>
      <c r="L121" s="99"/>
      <c r="M121" s="99"/>
      <c r="N121" s="99"/>
      <c r="O121" s="99"/>
      <c r="P121" s="89"/>
    </row>
    <row r="122" spans="1:16" x14ac:dyDescent="0.25">
      <c r="A122" s="16">
        <v>28</v>
      </c>
      <c r="B122" s="90" t="s">
        <v>114</v>
      </c>
      <c r="C122" s="91"/>
      <c r="D122" s="92" t="s">
        <v>115</v>
      </c>
      <c r="E122" s="93"/>
      <c r="F122" s="2">
        <v>1942000</v>
      </c>
      <c r="G122" s="49">
        <v>1630000</v>
      </c>
      <c r="H122" s="51">
        <v>0</v>
      </c>
      <c r="I122" s="51">
        <v>0</v>
      </c>
      <c r="J122" s="3">
        <v>77</v>
      </c>
      <c r="K122" s="4">
        <v>35</v>
      </c>
      <c r="L122" s="83">
        <v>7</v>
      </c>
      <c r="M122" s="83">
        <v>7</v>
      </c>
      <c r="N122" s="94">
        <v>0</v>
      </c>
      <c r="O122" s="93"/>
      <c r="P122" s="83">
        <v>0</v>
      </c>
    </row>
    <row r="123" spans="1:16" x14ac:dyDescent="0.25">
      <c r="A123" s="16"/>
      <c r="B123" s="101" t="s">
        <v>19</v>
      </c>
      <c r="C123" s="102"/>
      <c r="D123" s="102"/>
      <c r="E123" s="102"/>
      <c r="F123" s="35">
        <v>0</v>
      </c>
      <c r="G123" s="35">
        <v>0</v>
      </c>
      <c r="H123" s="45">
        <v>0</v>
      </c>
      <c r="I123" s="45">
        <v>0</v>
      </c>
      <c r="J123" s="7" t="s">
        <v>13</v>
      </c>
      <c r="K123" s="8" t="s">
        <v>13</v>
      </c>
      <c r="L123" s="9" t="s">
        <v>13</v>
      </c>
      <c r="M123" s="9" t="s">
        <v>13</v>
      </c>
      <c r="N123" s="103" t="s">
        <v>13</v>
      </c>
      <c r="O123" s="104"/>
      <c r="P123" s="10" t="s">
        <v>13</v>
      </c>
    </row>
    <row r="124" spans="1:16" x14ac:dyDescent="0.25">
      <c r="A124" s="16"/>
      <c r="B124" s="105" t="s">
        <v>20</v>
      </c>
      <c r="C124" s="91"/>
      <c r="D124" s="91"/>
      <c r="E124" s="91"/>
      <c r="F124" s="6">
        <f>F122</f>
        <v>1942000</v>
      </c>
      <c r="G124" s="6">
        <f>G122</f>
        <v>1630000</v>
      </c>
      <c r="H124" s="14">
        <f t="shared" ref="H124:I124" si="52">H122</f>
        <v>0</v>
      </c>
      <c r="I124" s="14">
        <f t="shared" si="52"/>
        <v>0</v>
      </c>
      <c r="J124" s="7" t="s">
        <v>13</v>
      </c>
      <c r="K124" s="9" t="s">
        <v>13</v>
      </c>
      <c r="L124" s="9" t="s">
        <v>13</v>
      </c>
      <c r="M124" s="9" t="s">
        <v>13</v>
      </c>
      <c r="N124" s="103" t="s">
        <v>13</v>
      </c>
      <c r="O124" s="104"/>
      <c r="P124" s="10" t="s">
        <v>13</v>
      </c>
    </row>
    <row r="125" spans="1:16" x14ac:dyDescent="0.25">
      <c r="A125" s="16"/>
      <c r="B125" s="121" t="s">
        <v>116</v>
      </c>
      <c r="C125" s="122"/>
      <c r="D125" s="122"/>
      <c r="E125" s="122"/>
      <c r="F125" s="39">
        <f>SUM(F123:F124)</f>
        <v>1942000</v>
      </c>
      <c r="G125" s="39">
        <f>SUM(G123:G124)</f>
        <v>1630000</v>
      </c>
      <c r="H125" s="42">
        <f t="shared" ref="H125:I125" si="53">SUM(H123:H124)</f>
        <v>0</v>
      </c>
      <c r="I125" s="42">
        <f t="shared" si="53"/>
        <v>0</v>
      </c>
      <c r="J125" s="7" t="s">
        <v>13</v>
      </c>
      <c r="K125" s="9" t="s">
        <v>13</v>
      </c>
      <c r="L125" s="9" t="s">
        <v>13</v>
      </c>
      <c r="M125" s="9" t="s">
        <v>13</v>
      </c>
      <c r="N125" s="103" t="s">
        <v>13</v>
      </c>
      <c r="O125" s="104"/>
      <c r="P125" s="10" t="s">
        <v>13</v>
      </c>
    </row>
    <row r="126" spans="1:16" x14ac:dyDescent="0.25">
      <c r="A126" s="16"/>
      <c r="B126" s="123" t="s">
        <v>19</v>
      </c>
      <c r="C126" s="124"/>
      <c r="D126" s="124"/>
      <c r="E126" s="124"/>
      <c r="F126" s="41">
        <f>SUM(F96+F102+F107+F113+F118+F123)</f>
        <v>1138980</v>
      </c>
      <c r="G126" s="41">
        <f>SUM(G96+G102+G107+G113+G118+G123)</f>
        <v>1013682</v>
      </c>
      <c r="H126" s="41">
        <f t="shared" ref="H126:I126" si="54">SUM(H96+H102+H107+H113+H118+H123)</f>
        <v>768000</v>
      </c>
      <c r="I126" s="41">
        <f t="shared" si="54"/>
        <v>768000</v>
      </c>
      <c r="J126" s="7" t="s">
        <v>13</v>
      </c>
      <c r="K126" s="9" t="s">
        <v>13</v>
      </c>
      <c r="L126" s="9" t="s">
        <v>13</v>
      </c>
      <c r="M126" s="9" t="s">
        <v>13</v>
      </c>
      <c r="N126" s="103" t="s">
        <v>13</v>
      </c>
      <c r="O126" s="104"/>
      <c r="P126" s="10" t="s">
        <v>13</v>
      </c>
    </row>
    <row r="127" spans="1:16" x14ac:dyDescent="0.25">
      <c r="A127" s="16"/>
      <c r="B127" s="116" t="s">
        <v>20</v>
      </c>
      <c r="C127" s="117"/>
      <c r="D127" s="117"/>
      <c r="E127" s="117"/>
      <c r="F127" s="24">
        <f>SUM(F97+F103+F108+F114+F119+F124)</f>
        <v>12596000</v>
      </c>
      <c r="G127" s="24">
        <f>SUM(G97+G103+G108+G114+G119+G124)</f>
        <v>10152000</v>
      </c>
      <c r="H127" s="24">
        <f t="shared" ref="H127:I127" si="55">SUM(H97+H103+H108+H114+H119+H124)</f>
        <v>1570000</v>
      </c>
      <c r="I127" s="24">
        <f t="shared" si="55"/>
        <v>1570000</v>
      </c>
      <c r="J127" s="7" t="s">
        <v>13</v>
      </c>
      <c r="K127" s="9" t="s">
        <v>13</v>
      </c>
      <c r="L127" s="9" t="s">
        <v>13</v>
      </c>
      <c r="M127" s="9" t="s">
        <v>13</v>
      </c>
      <c r="N127" s="103" t="s">
        <v>13</v>
      </c>
      <c r="O127" s="104"/>
      <c r="P127" s="10" t="s">
        <v>13</v>
      </c>
    </row>
    <row r="128" spans="1:16" x14ac:dyDescent="0.25">
      <c r="A128" s="16"/>
      <c r="B128" s="118" t="s">
        <v>117</v>
      </c>
      <c r="C128" s="119"/>
      <c r="D128" s="119"/>
      <c r="E128" s="119"/>
      <c r="F128" s="40">
        <f>SUM(F126:F127)</f>
        <v>13734980</v>
      </c>
      <c r="G128" s="40">
        <f>SUM(G126:G127)</f>
        <v>11165682</v>
      </c>
      <c r="H128" s="40">
        <f t="shared" ref="H128:I128" si="56">SUM(H126:H127)</f>
        <v>2338000</v>
      </c>
      <c r="I128" s="40">
        <f t="shared" si="56"/>
        <v>2338000</v>
      </c>
      <c r="J128" s="7" t="s">
        <v>13</v>
      </c>
      <c r="K128" s="9" t="s">
        <v>13</v>
      </c>
      <c r="L128" s="9" t="s">
        <v>13</v>
      </c>
      <c r="M128" s="9" t="s">
        <v>13</v>
      </c>
      <c r="N128" s="103" t="s">
        <v>13</v>
      </c>
      <c r="O128" s="104"/>
      <c r="P128" s="10" t="s">
        <v>13</v>
      </c>
    </row>
    <row r="129" spans="1:16" ht="18.600000000000001" customHeight="1" x14ac:dyDescent="0.25">
      <c r="A129" s="30" t="s">
        <v>682</v>
      </c>
      <c r="B129" s="120" t="s">
        <v>118</v>
      </c>
      <c r="C129" s="91"/>
      <c r="D129" s="91"/>
      <c r="E129" s="91"/>
      <c r="F129" s="91"/>
      <c r="G129" s="91"/>
      <c r="H129" s="91"/>
      <c r="I129" s="91"/>
      <c r="J129" s="99"/>
      <c r="K129" s="99"/>
      <c r="L129" s="99"/>
      <c r="M129" s="99"/>
      <c r="N129" s="99"/>
      <c r="O129" s="99"/>
      <c r="P129" s="89"/>
    </row>
    <row r="130" spans="1:16" ht="17.100000000000001" customHeight="1" x14ac:dyDescent="0.25">
      <c r="A130" s="28">
        <v>21</v>
      </c>
      <c r="B130" s="98" t="s">
        <v>119</v>
      </c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89"/>
    </row>
    <row r="131" spans="1:16" x14ac:dyDescent="0.25">
      <c r="A131" s="16">
        <v>29</v>
      </c>
      <c r="B131" s="90" t="s">
        <v>120</v>
      </c>
      <c r="C131" s="91"/>
      <c r="D131" s="92" t="s">
        <v>121</v>
      </c>
      <c r="E131" s="93"/>
      <c r="F131" s="33">
        <v>368324</v>
      </c>
      <c r="G131" s="34">
        <v>313076</v>
      </c>
      <c r="H131" s="34">
        <v>313076</v>
      </c>
      <c r="I131" s="34">
        <v>313076</v>
      </c>
      <c r="J131" s="3">
        <v>92</v>
      </c>
      <c r="K131" s="4">
        <v>65</v>
      </c>
      <c r="L131" s="83">
        <v>7</v>
      </c>
      <c r="M131" s="83">
        <v>7</v>
      </c>
      <c r="N131" s="94">
        <v>0</v>
      </c>
      <c r="O131" s="93"/>
      <c r="P131" s="83">
        <v>0</v>
      </c>
    </row>
    <row r="132" spans="1:16" x14ac:dyDescent="0.25">
      <c r="A132" s="16">
        <v>30</v>
      </c>
      <c r="B132" s="90" t="s">
        <v>122</v>
      </c>
      <c r="C132" s="91"/>
      <c r="D132" s="92" t="s">
        <v>123</v>
      </c>
      <c r="E132" s="93"/>
      <c r="F132" s="2">
        <v>103896</v>
      </c>
      <c r="G132" s="2">
        <v>80000</v>
      </c>
      <c r="H132" s="13">
        <v>0</v>
      </c>
      <c r="I132" s="13">
        <v>0</v>
      </c>
      <c r="J132" s="3">
        <v>0</v>
      </c>
      <c r="K132" s="4">
        <v>17</v>
      </c>
      <c r="L132" s="83">
        <v>7</v>
      </c>
      <c r="M132" s="83">
        <v>7</v>
      </c>
      <c r="N132" s="94">
        <v>0</v>
      </c>
      <c r="O132" s="93"/>
      <c r="P132" s="83">
        <v>0</v>
      </c>
    </row>
    <row r="133" spans="1:16" x14ac:dyDescent="0.25">
      <c r="A133" s="16">
        <v>31</v>
      </c>
      <c r="B133" s="126" t="s">
        <v>124</v>
      </c>
      <c r="C133" s="127"/>
      <c r="D133" s="128" t="s">
        <v>125</v>
      </c>
      <c r="E133" s="129"/>
      <c r="F133" s="17">
        <v>98252</v>
      </c>
      <c r="G133" s="50">
        <v>80000</v>
      </c>
      <c r="H133" s="18">
        <v>0</v>
      </c>
      <c r="I133" s="18">
        <v>0</v>
      </c>
      <c r="J133" s="3">
        <v>91</v>
      </c>
      <c r="K133" s="4">
        <v>20</v>
      </c>
      <c r="L133" s="83">
        <v>7</v>
      </c>
      <c r="M133" s="83">
        <v>7</v>
      </c>
      <c r="N133" s="94">
        <v>0</v>
      </c>
      <c r="O133" s="93"/>
      <c r="P133" s="83">
        <v>0</v>
      </c>
    </row>
    <row r="134" spans="1:16" x14ac:dyDescent="0.25">
      <c r="A134" s="16"/>
      <c r="B134" s="101" t="s">
        <v>19</v>
      </c>
      <c r="C134" s="102"/>
      <c r="D134" s="102"/>
      <c r="E134" s="102"/>
      <c r="F134" s="35">
        <f>F131</f>
        <v>368324</v>
      </c>
      <c r="G134" s="35">
        <f>G131</f>
        <v>313076</v>
      </c>
      <c r="H134" s="45">
        <f t="shared" ref="H134:I134" si="57">H131</f>
        <v>313076</v>
      </c>
      <c r="I134" s="45">
        <f t="shared" si="57"/>
        <v>313076</v>
      </c>
      <c r="J134" s="7" t="s">
        <v>13</v>
      </c>
      <c r="K134" s="8" t="s">
        <v>13</v>
      </c>
      <c r="L134" s="9" t="s">
        <v>13</v>
      </c>
      <c r="M134" s="9" t="s">
        <v>13</v>
      </c>
      <c r="N134" s="103" t="s">
        <v>13</v>
      </c>
      <c r="O134" s="104"/>
      <c r="P134" s="10" t="s">
        <v>13</v>
      </c>
    </row>
    <row r="135" spans="1:16" x14ac:dyDescent="0.25">
      <c r="A135" s="16"/>
      <c r="B135" s="105" t="s">
        <v>20</v>
      </c>
      <c r="C135" s="91"/>
      <c r="D135" s="91"/>
      <c r="E135" s="91"/>
      <c r="F135" s="6">
        <f>SUM(F132,F133)</f>
        <v>202148</v>
      </c>
      <c r="G135" s="6">
        <f>SUM(G132,G133)</f>
        <v>160000</v>
      </c>
      <c r="H135" s="14">
        <f t="shared" ref="H135:I135" si="58">SUM(H132,H133)</f>
        <v>0</v>
      </c>
      <c r="I135" s="14">
        <f t="shared" si="58"/>
        <v>0</v>
      </c>
      <c r="J135" s="7" t="s">
        <v>13</v>
      </c>
      <c r="K135" s="9" t="s">
        <v>13</v>
      </c>
      <c r="L135" s="9" t="s">
        <v>13</v>
      </c>
      <c r="M135" s="9" t="s">
        <v>13</v>
      </c>
      <c r="N135" s="103" t="s">
        <v>13</v>
      </c>
      <c r="O135" s="104"/>
      <c r="P135" s="10" t="s">
        <v>13</v>
      </c>
    </row>
    <row r="136" spans="1:16" x14ac:dyDescent="0.25">
      <c r="A136" s="16"/>
      <c r="B136" s="112" t="s">
        <v>126</v>
      </c>
      <c r="C136" s="113"/>
      <c r="D136" s="113"/>
      <c r="E136" s="113"/>
      <c r="F136" s="37">
        <f>SUM(F134:F135)</f>
        <v>570472</v>
      </c>
      <c r="G136" s="37">
        <f>SUM(G134:G135)</f>
        <v>473076</v>
      </c>
      <c r="H136" s="42">
        <f t="shared" ref="H136:I136" si="59">SUM(H134:H135)</f>
        <v>313076</v>
      </c>
      <c r="I136" s="42">
        <f t="shared" si="59"/>
        <v>313076</v>
      </c>
      <c r="J136" s="7" t="s">
        <v>13</v>
      </c>
      <c r="K136" s="9" t="s">
        <v>13</v>
      </c>
      <c r="L136" s="9" t="s">
        <v>13</v>
      </c>
      <c r="M136" s="9" t="s">
        <v>13</v>
      </c>
      <c r="N136" s="103" t="s">
        <v>13</v>
      </c>
      <c r="O136" s="104"/>
      <c r="P136" s="10" t="s">
        <v>13</v>
      </c>
    </row>
    <row r="137" spans="1:16" ht="17.100000000000001" customHeight="1" x14ac:dyDescent="0.25">
      <c r="A137" s="28">
        <v>22</v>
      </c>
      <c r="B137" s="98" t="s">
        <v>127</v>
      </c>
      <c r="C137" s="99"/>
      <c r="D137" s="99"/>
      <c r="E137" s="99"/>
      <c r="F137" s="99"/>
      <c r="G137" s="99"/>
      <c r="H137" s="114"/>
      <c r="I137" s="114"/>
      <c r="J137" s="99"/>
      <c r="K137" s="99"/>
      <c r="L137" s="99"/>
      <c r="M137" s="99"/>
      <c r="N137" s="99"/>
      <c r="O137" s="99"/>
      <c r="P137" s="89"/>
    </row>
    <row r="138" spans="1:16" x14ac:dyDescent="0.25">
      <c r="A138" s="16">
        <v>32</v>
      </c>
      <c r="B138" s="90" t="s">
        <v>128</v>
      </c>
      <c r="C138" s="91"/>
      <c r="D138" s="92" t="s">
        <v>129</v>
      </c>
      <c r="E138" s="93"/>
      <c r="F138" s="2">
        <v>592000</v>
      </c>
      <c r="G138" s="49">
        <v>520000</v>
      </c>
      <c r="H138" s="51">
        <v>520000</v>
      </c>
      <c r="I138" s="51">
        <v>520000</v>
      </c>
      <c r="J138" s="3">
        <v>86</v>
      </c>
      <c r="K138" s="4">
        <v>65</v>
      </c>
      <c r="L138" s="83">
        <v>7</v>
      </c>
      <c r="M138" s="83">
        <v>7</v>
      </c>
      <c r="N138" s="94">
        <v>0</v>
      </c>
      <c r="O138" s="93"/>
      <c r="P138" s="83">
        <v>0</v>
      </c>
    </row>
    <row r="139" spans="1:16" x14ac:dyDescent="0.25">
      <c r="A139" s="16">
        <v>33</v>
      </c>
      <c r="B139" s="90" t="s">
        <v>130</v>
      </c>
      <c r="C139" s="91"/>
      <c r="D139" s="92" t="s">
        <v>131</v>
      </c>
      <c r="E139" s="93"/>
      <c r="F139" s="33">
        <v>510000</v>
      </c>
      <c r="G139" s="64">
        <v>410000</v>
      </c>
      <c r="H139" s="54">
        <v>410000</v>
      </c>
      <c r="I139" s="54">
        <v>410000</v>
      </c>
      <c r="J139" s="3">
        <v>85</v>
      </c>
      <c r="K139" s="4">
        <v>65</v>
      </c>
      <c r="L139" s="83">
        <v>7</v>
      </c>
      <c r="M139" s="83">
        <v>7</v>
      </c>
      <c r="N139" s="94">
        <v>0</v>
      </c>
      <c r="O139" s="93"/>
      <c r="P139" s="83">
        <v>0</v>
      </c>
    </row>
    <row r="140" spans="1:16" x14ac:dyDescent="0.25">
      <c r="A140" s="16"/>
      <c r="B140" s="101" t="s">
        <v>19</v>
      </c>
      <c r="C140" s="102"/>
      <c r="D140" s="102"/>
      <c r="E140" s="102"/>
      <c r="F140" s="35">
        <f>SUM(F139)</f>
        <v>510000</v>
      </c>
      <c r="G140" s="35">
        <f>SUM(G139)</f>
        <v>410000</v>
      </c>
      <c r="H140" s="45">
        <f t="shared" ref="H140:I140" si="60">SUM(H139)</f>
        <v>410000</v>
      </c>
      <c r="I140" s="45">
        <f t="shared" si="60"/>
        <v>410000</v>
      </c>
      <c r="J140" s="7" t="s">
        <v>13</v>
      </c>
      <c r="K140" s="8" t="s">
        <v>13</v>
      </c>
      <c r="L140" s="9" t="s">
        <v>13</v>
      </c>
      <c r="M140" s="9" t="s">
        <v>13</v>
      </c>
      <c r="N140" s="103" t="s">
        <v>13</v>
      </c>
      <c r="O140" s="104"/>
      <c r="P140" s="10" t="s">
        <v>13</v>
      </c>
    </row>
    <row r="141" spans="1:16" x14ac:dyDescent="0.25">
      <c r="A141" s="16"/>
      <c r="B141" s="105" t="s">
        <v>20</v>
      </c>
      <c r="C141" s="91"/>
      <c r="D141" s="91"/>
      <c r="E141" s="91"/>
      <c r="F141" s="6">
        <f>F138</f>
        <v>592000</v>
      </c>
      <c r="G141" s="6">
        <f>G138</f>
        <v>520000</v>
      </c>
      <c r="H141" s="14">
        <f t="shared" ref="H141:I141" si="61">H138</f>
        <v>520000</v>
      </c>
      <c r="I141" s="14">
        <f t="shared" si="61"/>
        <v>520000</v>
      </c>
      <c r="J141" s="7" t="s">
        <v>13</v>
      </c>
      <c r="K141" s="9" t="s">
        <v>13</v>
      </c>
      <c r="L141" s="9" t="s">
        <v>13</v>
      </c>
      <c r="M141" s="9" t="s">
        <v>13</v>
      </c>
      <c r="N141" s="103" t="s">
        <v>13</v>
      </c>
      <c r="O141" s="104"/>
      <c r="P141" s="10" t="s">
        <v>13</v>
      </c>
    </row>
    <row r="142" spans="1:16" x14ac:dyDescent="0.25">
      <c r="A142" s="16"/>
      <c r="B142" s="112" t="s">
        <v>132</v>
      </c>
      <c r="C142" s="113"/>
      <c r="D142" s="113"/>
      <c r="E142" s="113"/>
      <c r="F142" s="37">
        <f>SUM(F140:F141)</f>
        <v>1102000</v>
      </c>
      <c r="G142" s="37">
        <f>SUM(G140:G141)</f>
        <v>930000</v>
      </c>
      <c r="H142" s="42">
        <f t="shared" ref="H142:I142" si="62">SUM(H140:H141)</f>
        <v>930000</v>
      </c>
      <c r="I142" s="42">
        <f t="shared" si="62"/>
        <v>930000</v>
      </c>
      <c r="J142" s="7" t="s">
        <v>13</v>
      </c>
      <c r="K142" s="9" t="s">
        <v>13</v>
      </c>
      <c r="L142" s="9" t="s">
        <v>13</v>
      </c>
      <c r="M142" s="9" t="s">
        <v>13</v>
      </c>
      <c r="N142" s="103" t="s">
        <v>13</v>
      </c>
      <c r="O142" s="104"/>
      <c r="P142" s="10" t="s">
        <v>13</v>
      </c>
    </row>
    <row r="143" spans="1:16" ht="17.100000000000001" customHeight="1" x14ac:dyDescent="0.25">
      <c r="A143" s="28">
        <v>23</v>
      </c>
      <c r="B143" s="98" t="s">
        <v>133</v>
      </c>
      <c r="C143" s="99"/>
      <c r="D143" s="99"/>
      <c r="E143" s="99"/>
      <c r="F143" s="99"/>
      <c r="G143" s="99"/>
      <c r="H143" s="114"/>
      <c r="I143" s="114"/>
      <c r="J143" s="99"/>
      <c r="K143" s="99"/>
      <c r="L143" s="99"/>
      <c r="M143" s="99"/>
      <c r="N143" s="99"/>
      <c r="O143" s="99"/>
      <c r="P143" s="89"/>
    </row>
    <row r="144" spans="1:16" x14ac:dyDescent="0.25">
      <c r="A144" s="16">
        <v>34</v>
      </c>
      <c r="B144" s="90" t="s">
        <v>134</v>
      </c>
      <c r="C144" s="91"/>
      <c r="D144" s="92" t="s">
        <v>135</v>
      </c>
      <c r="E144" s="93"/>
      <c r="F144" s="33">
        <v>831536</v>
      </c>
      <c r="G144" s="53">
        <v>300000</v>
      </c>
      <c r="H144" s="18">
        <v>0</v>
      </c>
      <c r="I144" s="18">
        <v>0</v>
      </c>
      <c r="J144" s="3">
        <v>86</v>
      </c>
      <c r="K144" s="4">
        <v>20</v>
      </c>
      <c r="L144" s="83">
        <v>7</v>
      </c>
      <c r="M144" s="83">
        <v>7</v>
      </c>
      <c r="N144" s="94">
        <v>0</v>
      </c>
      <c r="O144" s="93"/>
      <c r="P144" s="83">
        <v>0</v>
      </c>
    </row>
    <row r="145" spans="1:16" x14ac:dyDescent="0.25">
      <c r="A145" s="16"/>
      <c r="B145" s="101" t="s">
        <v>19</v>
      </c>
      <c r="C145" s="102"/>
      <c r="D145" s="102"/>
      <c r="E145" s="102"/>
      <c r="F145" s="35">
        <f>SUM(F144)</f>
        <v>831536</v>
      </c>
      <c r="G145" s="35">
        <f>SUM(G144)</f>
        <v>300000</v>
      </c>
      <c r="H145" s="45">
        <f t="shared" ref="H145:I145" si="63">SUM(H144)</f>
        <v>0</v>
      </c>
      <c r="I145" s="45">
        <f t="shared" si="63"/>
        <v>0</v>
      </c>
      <c r="J145" s="7" t="s">
        <v>13</v>
      </c>
      <c r="K145" s="8" t="s">
        <v>13</v>
      </c>
      <c r="L145" s="9" t="s">
        <v>13</v>
      </c>
      <c r="M145" s="9" t="s">
        <v>13</v>
      </c>
      <c r="N145" s="103" t="s">
        <v>13</v>
      </c>
      <c r="O145" s="104"/>
      <c r="P145" s="10" t="s">
        <v>13</v>
      </c>
    </row>
    <row r="146" spans="1:16" x14ac:dyDescent="0.25">
      <c r="A146" s="16"/>
      <c r="B146" s="105" t="s">
        <v>20</v>
      </c>
      <c r="C146" s="91"/>
      <c r="D146" s="91"/>
      <c r="E146" s="91"/>
      <c r="F146" s="6">
        <v>0</v>
      </c>
      <c r="G146" s="6">
        <v>0</v>
      </c>
      <c r="H146" s="14">
        <v>0</v>
      </c>
      <c r="I146" s="14">
        <v>0</v>
      </c>
      <c r="J146" s="7" t="s">
        <v>13</v>
      </c>
      <c r="K146" s="9" t="s">
        <v>13</v>
      </c>
      <c r="L146" s="9" t="s">
        <v>13</v>
      </c>
      <c r="M146" s="9" t="s">
        <v>13</v>
      </c>
      <c r="N146" s="103" t="s">
        <v>13</v>
      </c>
      <c r="O146" s="104"/>
      <c r="P146" s="10" t="s">
        <v>13</v>
      </c>
    </row>
    <row r="147" spans="1:16" x14ac:dyDescent="0.25">
      <c r="A147" s="16"/>
      <c r="B147" s="112" t="s">
        <v>136</v>
      </c>
      <c r="C147" s="113"/>
      <c r="D147" s="113"/>
      <c r="E147" s="113"/>
      <c r="F147" s="37">
        <f>SUM(F145:F146)</f>
        <v>831536</v>
      </c>
      <c r="G147" s="37">
        <f>SUM(G145:G146)</f>
        <v>300000</v>
      </c>
      <c r="H147" s="42">
        <f t="shared" ref="H147:I147" si="64">SUM(H145:H146)</f>
        <v>0</v>
      </c>
      <c r="I147" s="42">
        <f t="shared" si="64"/>
        <v>0</v>
      </c>
      <c r="J147" s="7" t="s">
        <v>13</v>
      </c>
      <c r="K147" s="9" t="s">
        <v>13</v>
      </c>
      <c r="L147" s="9" t="s">
        <v>13</v>
      </c>
      <c r="M147" s="9" t="s">
        <v>13</v>
      </c>
      <c r="N147" s="103" t="s">
        <v>13</v>
      </c>
      <c r="O147" s="104"/>
      <c r="P147" s="10" t="s">
        <v>13</v>
      </c>
    </row>
    <row r="148" spans="1:16" ht="17.100000000000001" customHeight="1" x14ac:dyDescent="0.25">
      <c r="A148" s="28">
        <v>24</v>
      </c>
      <c r="B148" s="98" t="s">
        <v>137</v>
      </c>
      <c r="C148" s="99"/>
      <c r="D148" s="99"/>
      <c r="E148" s="99"/>
      <c r="F148" s="99"/>
      <c r="G148" s="99"/>
      <c r="H148" s="114"/>
      <c r="I148" s="114"/>
      <c r="J148" s="99"/>
      <c r="K148" s="99"/>
      <c r="L148" s="99"/>
      <c r="M148" s="99"/>
      <c r="N148" s="99"/>
      <c r="O148" s="99"/>
      <c r="P148" s="89"/>
    </row>
    <row r="149" spans="1:16" x14ac:dyDescent="0.25">
      <c r="A149" s="16">
        <v>35</v>
      </c>
      <c r="B149" s="90" t="s">
        <v>138</v>
      </c>
      <c r="C149" s="91"/>
      <c r="D149" s="92" t="s">
        <v>139</v>
      </c>
      <c r="E149" s="93"/>
      <c r="F149" s="33">
        <v>912260</v>
      </c>
      <c r="G149" s="53">
        <v>650000</v>
      </c>
      <c r="H149" s="54">
        <v>650000</v>
      </c>
      <c r="I149" s="54">
        <v>650000</v>
      </c>
      <c r="J149" s="3">
        <v>85</v>
      </c>
      <c r="K149" s="4">
        <v>70</v>
      </c>
      <c r="L149" s="83">
        <v>7</v>
      </c>
      <c r="M149" s="83">
        <v>7</v>
      </c>
      <c r="N149" s="94">
        <v>0</v>
      </c>
      <c r="O149" s="93"/>
      <c r="P149" s="83">
        <v>0</v>
      </c>
    </row>
    <row r="150" spans="1:16" x14ac:dyDescent="0.25">
      <c r="A150" s="16"/>
      <c r="B150" s="101" t="s">
        <v>19</v>
      </c>
      <c r="C150" s="102"/>
      <c r="D150" s="102"/>
      <c r="E150" s="102"/>
      <c r="F150" s="35">
        <f>SUM(F149)</f>
        <v>912260</v>
      </c>
      <c r="G150" s="35">
        <f>SUM(G149)</f>
        <v>650000</v>
      </c>
      <c r="H150" s="45">
        <f t="shared" ref="H150:I150" si="65">SUM(H149)</f>
        <v>650000</v>
      </c>
      <c r="I150" s="45">
        <f t="shared" si="65"/>
        <v>650000</v>
      </c>
      <c r="J150" s="7" t="s">
        <v>13</v>
      </c>
      <c r="K150" s="8" t="s">
        <v>13</v>
      </c>
      <c r="L150" s="9" t="s">
        <v>13</v>
      </c>
      <c r="M150" s="9" t="s">
        <v>13</v>
      </c>
      <c r="N150" s="103" t="s">
        <v>13</v>
      </c>
      <c r="O150" s="104"/>
      <c r="P150" s="10" t="s">
        <v>13</v>
      </c>
    </row>
    <row r="151" spans="1:16" x14ac:dyDescent="0.25">
      <c r="A151" s="16"/>
      <c r="B151" s="105" t="s">
        <v>20</v>
      </c>
      <c r="C151" s="91"/>
      <c r="D151" s="91"/>
      <c r="E151" s="91"/>
      <c r="F151" s="6">
        <v>0</v>
      </c>
      <c r="G151" s="6">
        <v>0</v>
      </c>
      <c r="H151" s="14">
        <v>0</v>
      </c>
      <c r="I151" s="14">
        <v>0</v>
      </c>
      <c r="J151" s="7" t="s">
        <v>13</v>
      </c>
      <c r="K151" s="9" t="s">
        <v>13</v>
      </c>
      <c r="L151" s="9" t="s">
        <v>13</v>
      </c>
      <c r="M151" s="9" t="s">
        <v>13</v>
      </c>
      <c r="N151" s="103" t="s">
        <v>13</v>
      </c>
      <c r="O151" s="104"/>
      <c r="P151" s="10" t="s">
        <v>13</v>
      </c>
    </row>
    <row r="152" spans="1:16" x14ac:dyDescent="0.25">
      <c r="A152" s="16"/>
      <c r="B152" s="112" t="s">
        <v>140</v>
      </c>
      <c r="C152" s="113"/>
      <c r="D152" s="113"/>
      <c r="E152" s="113"/>
      <c r="F152" s="37">
        <f>SUM(F150:F151)</f>
        <v>912260</v>
      </c>
      <c r="G152" s="37">
        <f>SUM(G150:G151)</f>
        <v>650000</v>
      </c>
      <c r="H152" s="42">
        <f t="shared" ref="H152:I152" si="66">SUM(H150:H151)</f>
        <v>650000</v>
      </c>
      <c r="I152" s="42">
        <f t="shared" si="66"/>
        <v>650000</v>
      </c>
      <c r="J152" s="7" t="s">
        <v>13</v>
      </c>
      <c r="K152" s="9" t="s">
        <v>13</v>
      </c>
      <c r="L152" s="9" t="s">
        <v>13</v>
      </c>
      <c r="M152" s="9" t="s">
        <v>13</v>
      </c>
      <c r="N152" s="103" t="s">
        <v>13</v>
      </c>
      <c r="O152" s="104"/>
      <c r="P152" s="10" t="s">
        <v>13</v>
      </c>
    </row>
    <row r="153" spans="1:16" ht="17.100000000000001" customHeight="1" x14ac:dyDescent="0.25">
      <c r="A153" s="28">
        <v>25</v>
      </c>
      <c r="B153" s="98" t="s">
        <v>141</v>
      </c>
      <c r="C153" s="99"/>
      <c r="D153" s="99"/>
      <c r="E153" s="99"/>
      <c r="F153" s="99"/>
      <c r="G153" s="99"/>
      <c r="H153" s="114"/>
      <c r="I153" s="114"/>
      <c r="J153" s="99"/>
      <c r="K153" s="99"/>
      <c r="L153" s="99"/>
      <c r="M153" s="99"/>
      <c r="N153" s="99"/>
      <c r="O153" s="99"/>
      <c r="P153" s="89"/>
    </row>
    <row r="154" spans="1:16" x14ac:dyDescent="0.25">
      <c r="A154" s="16">
        <v>36</v>
      </c>
      <c r="B154" s="90" t="s">
        <v>142</v>
      </c>
      <c r="C154" s="91"/>
      <c r="D154" s="92" t="s">
        <v>143</v>
      </c>
      <c r="E154" s="93"/>
      <c r="F154" s="2">
        <v>73300</v>
      </c>
      <c r="G154" s="49">
        <v>48300</v>
      </c>
      <c r="H154" s="18">
        <v>0</v>
      </c>
      <c r="I154" s="18">
        <v>0</v>
      </c>
      <c r="J154" s="3">
        <v>97</v>
      </c>
      <c r="K154" s="4" t="s">
        <v>697</v>
      </c>
      <c r="L154" s="83">
        <v>7</v>
      </c>
      <c r="M154" s="83">
        <v>7</v>
      </c>
      <c r="N154" s="94">
        <v>0</v>
      </c>
      <c r="O154" s="93"/>
      <c r="P154" s="83">
        <v>0</v>
      </c>
    </row>
    <row r="155" spans="1:16" x14ac:dyDescent="0.25">
      <c r="A155" s="16"/>
      <c r="B155" s="101" t="s">
        <v>19</v>
      </c>
      <c r="C155" s="102"/>
      <c r="D155" s="102"/>
      <c r="E155" s="102"/>
      <c r="F155" s="35">
        <v>0</v>
      </c>
      <c r="G155" s="35">
        <v>0</v>
      </c>
      <c r="H155" s="45">
        <v>0</v>
      </c>
      <c r="I155" s="45">
        <v>0</v>
      </c>
      <c r="J155" s="7" t="s">
        <v>13</v>
      </c>
      <c r="K155" s="8" t="s">
        <v>13</v>
      </c>
      <c r="L155" s="9" t="s">
        <v>13</v>
      </c>
      <c r="M155" s="9" t="s">
        <v>13</v>
      </c>
      <c r="N155" s="103" t="s">
        <v>13</v>
      </c>
      <c r="O155" s="104"/>
      <c r="P155" s="10" t="s">
        <v>13</v>
      </c>
    </row>
    <row r="156" spans="1:16" x14ac:dyDescent="0.25">
      <c r="A156" s="16"/>
      <c r="B156" s="105" t="s">
        <v>20</v>
      </c>
      <c r="C156" s="91"/>
      <c r="D156" s="91"/>
      <c r="E156" s="91"/>
      <c r="F156" s="6">
        <f>F154</f>
        <v>73300</v>
      </c>
      <c r="G156" s="6">
        <f>G154</f>
        <v>48300</v>
      </c>
      <c r="H156" s="14">
        <f t="shared" ref="H156:I156" si="67">H154</f>
        <v>0</v>
      </c>
      <c r="I156" s="14">
        <f t="shared" si="67"/>
        <v>0</v>
      </c>
      <c r="J156" s="7" t="s">
        <v>13</v>
      </c>
      <c r="K156" s="9" t="s">
        <v>13</v>
      </c>
      <c r="L156" s="9" t="s">
        <v>13</v>
      </c>
      <c r="M156" s="9" t="s">
        <v>13</v>
      </c>
      <c r="N156" s="103" t="s">
        <v>13</v>
      </c>
      <c r="O156" s="104"/>
      <c r="P156" s="10" t="s">
        <v>13</v>
      </c>
    </row>
    <row r="157" spans="1:16" x14ac:dyDescent="0.25">
      <c r="A157" s="16"/>
      <c r="B157" s="112" t="s">
        <v>144</v>
      </c>
      <c r="C157" s="113"/>
      <c r="D157" s="113"/>
      <c r="E157" s="113"/>
      <c r="F157" s="37">
        <f>SUM(F155:F156)</f>
        <v>73300</v>
      </c>
      <c r="G157" s="37">
        <f>SUM(G155:G156)</f>
        <v>48300</v>
      </c>
      <c r="H157" s="42">
        <f t="shared" ref="H157:I157" si="68">SUM(H155:H156)</f>
        <v>0</v>
      </c>
      <c r="I157" s="42">
        <f t="shared" si="68"/>
        <v>0</v>
      </c>
      <c r="J157" s="7" t="s">
        <v>13</v>
      </c>
      <c r="K157" s="9" t="s">
        <v>13</v>
      </c>
      <c r="L157" s="9" t="s">
        <v>13</v>
      </c>
      <c r="M157" s="9" t="s">
        <v>13</v>
      </c>
      <c r="N157" s="103" t="s">
        <v>13</v>
      </c>
      <c r="O157" s="104"/>
      <c r="P157" s="10" t="s">
        <v>13</v>
      </c>
    </row>
    <row r="158" spans="1:16" ht="17.100000000000001" customHeight="1" x14ac:dyDescent="0.25">
      <c r="A158" s="28">
        <v>26</v>
      </c>
      <c r="B158" s="98" t="s">
        <v>145</v>
      </c>
      <c r="C158" s="99"/>
      <c r="D158" s="99"/>
      <c r="E158" s="99"/>
      <c r="F158" s="99"/>
      <c r="G158" s="99"/>
      <c r="H158" s="91"/>
      <c r="I158" s="91"/>
      <c r="J158" s="99"/>
      <c r="K158" s="99"/>
      <c r="L158" s="99"/>
      <c r="M158" s="99"/>
      <c r="N158" s="99"/>
      <c r="O158" s="99"/>
      <c r="P158" s="89"/>
    </row>
    <row r="159" spans="1:16" x14ac:dyDescent="0.25">
      <c r="A159" s="16">
        <v>37</v>
      </c>
      <c r="B159" s="90" t="s">
        <v>146</v>
      </c>
      <c r="C159" s="91"/>
      <c r="D159" s="92" t="s">
        <v>147</v>
      </c>
      <c r="E159" s="93"/>
      <c r="F159" s="2">
        <v>45600</v>
      </c>
      <c r="G159" s="2">
        <v>38100</v>
      </c>
      <c r="H159" s="2">
        <v>0</v>
      </c>
      <c r="I159" s="2">
        <v>0</v>
      </c>
      <c r="J159" s="3">
        <v>94</v>
      </c>
      <c r="K159" s="4" t="s">
        <v>697</v>
      </c>
      <c r="L159" s="83">
        <v>7</v>
      </c>
      <c r="M159" s="83">
        <v>7</v>
      </c>
      <c r="N159" s="94">
        <v>0</v>
      </c>
      <c r="O159" s="93"/>
      <c r="P159" s="83">
        <v>0</v>
      </c>
    </row>
    <row r="160" spans="1:16" x14ac:dyDescent="0.25">
      <c r="A160" s="16">
        <v>38</v>
      </c>
      <c r="B160" s="90" t="s">
        <v>148</v>
      </c>
      <c r="C160" s="91"/>
      <c r="D160" s="92" t="s">
        <v>149</v>
      </c>
      <c r="E160" s="93"/>
      <c r="F160" s="33">
        <v>1006601</v>
      </c>
      <c r="G160" s="34">
        <v>350000</v>
      </c>
      <c r="H160" s="47">
        <v>350000</v>
      </c>
      <c r="I160" s="47">
        <v>350000</v>
      </c>
      <c r="J160" s="3">
        <v>99</v>
      </c>
      <c r="K160" s="4">
        <v>80</v>
      </c>
      <c r="L160" s="83">
        <v>7</v>
      </c>
      <c r="M160" s="83">
        <v>7</v>
      </c>
      <c r="N160" s="94">
        <v>0</v>
      </c>
      <c r="O160" s="93"/>
      <c r="P160" s="83">
        <v>0</v>
      </c>
    </row>
    <row r="161" spans="1:16" x14ac:dyDescent="0.25">
      <c r="A161" s="16"/>
      <c r="B161" s="101" t="s">
        <v>19</v>
      </c>
      <c r="C161" s="102"/>
      <c r="D161" s="102"/>
      <c r="E161" s="102"/>
      <c r="F161" s="35">
        <f>SUM(F160)</f>
        <v>1006601</v>
      </c>
      <c r="G161" s="35">
        <f>SUM(G160)</f>
        <v>350000</v>
      </c>
      <c r="H161" s="45">
        <f t="shared" ref="H161:I161" si="69">SUM(H160)</f>
        <v>350000</v>
      </c>
      <c r="I161" s="45">
        <f t="shared" si="69"/>
        <v>350000</v>
      </c>
      <c r="J161" s="7" t="s">
        <v>13</v>
      </c>
      <c r="K161" s="8" t="s">
        <v>13</v>
      </c>
      <c r="L161" s="9" t="s">
        <v>13</v>
      </c>
      <c r="M161" s="9" t="s">
        <v>13</v>
      </c>
      <c r="N161" s="103" t="s">
        <v>13</v>
      </c>
      <c r="O161" s="104"/>
      <c r="P161" s="10" t="s">
        <v>13</v>
      </c>
    </row>
    <row r="162" spans="1:16" x14ac:dyDescent="0.25">
      <c r="A162" s="16"/>
      <c r="B162" s="105" t="s">
        <v>20</v>
      </c>
      <c r="C162" s="91"/>
      <c r="D162" s="91"/>
      <c r="E162" s="91"/>
      <c r="F162" s="6">
        <f>F159</f>
        <v>45600</v>
      </c>
      <c r="G162" s="6">
        <f>G159</f>
        <v>38100</v>
      </c>
      <c r="H162" s="14">
        <f t="shared" ref="H162:I162" si="70">H159</f>
        <v>0</v>
      </c>
      <c r="I162" s="14">
        <f t="shared" si="70"/>
        <v>0</v>
      </c>
      <c r="J162" s="7" t="s">
        <v>13</v>
      </c>
      <c r="K162" s="9" t="s">
        <v>13</v>
      </c>
      <c r="L162" s="9" t="s">
        <v>13</v>
      </c>
      <c r="M162" s="9" t="s">
        <v>13</v>
      </c>
      <c r="N162" s="103" t="s">
        <v>13</v>
      </c>
      <c r="O162" s="104"/>
      <c r="P162" s="10" t="s">
        <v>13</v>
      </c>
    </row>
    <row r="163" spans="1:16" x14ac:dyDescent="0.25">
      <c r="A163" s="16"/>
      <c r="B163" s="112" t="s">
        <v>150</v>
      </c>
      <c r="C163" s="113"/>
      <c r="D163" s="113"/>
      <c r="E163" s="113"/>
      <c r="F163" s="37">
        <f>SUM(F161:F162)</f>
        <v>1052201</v>
      </c>
      <c r="G163" s="37">
        <f>SUM(G161:G162)</f>
        <v>388100</v>
      </c>
      <c r="H163" s="42">
        <f t="shared" ref="H163:I163" si="71">SUM(H161:H162)</f>
        <v>350000</v>
      </c>
      <c r="I163" s="42">
        <f t="shared" si="71"/>
        <v>350000</v>
      </c>
      <c r="J163" s="7" t="s">
        <v>13</v>
      </c>
      <c r="K163" s="9" t="s">
        <v>13</v>
      </c>
      <c r="L163" s="9" t="s">
        <v>13</v>
      </c>
      <c r="M163" s="9" t="s">
        <v>13</v>
      </c>
      <c r="N163" s="103" t="s">
        <v>13</v>
      </c>
      <c r="O163" s="104"/>
      <c r="P163" s="10" t="s">
        <v>13</v>
      </c>
    </row>
    <row r="164" spans="1:16" ht="17.100000000000001" customHeight="1" x14ac:dyDescent="0.25">
      <c r="A164" s="28">
        <v>27</v>
      </c>
      <c r="B164" s="98" t="s">
        <v>151</v>
      </c>
      <c r="C164" s="99"/>
      <c r="D164" s="99"/>
      <c r="E164" s="99"/>
      <c r="F164" s="99"/>
      <c r="G164" s="99"/>
      <c r="H164" s="114"/>
      <c r="I164" s="114"/>
      <c r="J164" s="99"/>
      <c r="K164" s="99"/>
      <c r="L164" s="99"/>
      <c r="M164" s="99"/>
      <c r="N164" s="99"/>
      <c r="O164" s="99"/>
      <c r="P164" s="89"/>
    </row>
    <row r="165" spans="1:16" x14ac:dyDescent="0.25">
      <c r="A165" s="16">
        <v>39</v>
      </c>
      <c r="B165" s="90" t="s">
        <v>152</v>
      </c>
      <c r="C165" s="91"/>
      <c r="D165" s="92" t="s">
        <v>153</v>
      </c>
      <c r="E165" s="93"/>
      <c r="F165" s="33">
        <v>909610</v>
      </c>
      <c r="G165" s="53">
        <v>650000</v>
      </c>
      <c r="H165" s="54">
        <v>650000</v>
      </c>
      <c r="I165" s="54">
        <v>650000</v>
      </c>
      <c r="J165" s="3">
        <v>92</v>
      </c>
      <c r="K165" s="4">
        <v>70</v>
      </c>
      <c r="L165" s="83">
        <v>7</v>
      </c>
      <c r="M165" s="83">
        <v>7</v>
      </c>
      <c r="N165" s="94">
        <v>0</v>
      </c>
      <c r="O165" s="93"/>
      <c r="P165" s="83">
        <v>0</v>
      </c>
    </row>
    <row r="166" spans="1:16" x14ac:dyDescent="0.25">
      <c r="A166" s="16"/>
      <c r="B166" s="101" t="s">
        <v>19</v>
      </c>
      <c r="C166" s="102"/>
      <c r="D166" s="102"/>
      <c r="E166" s="102"/>
      <c r="F166" s="35">
        <f>SUM(F165)</f>
        <v>909610</v>
      </c>
      <c r="G166" s="35">
        <f>SUM(G165)</f>
        <v>650000</v>
      </c>
      <c r="H166" s="45">
        <f t="shared" ref="H166:I166" si="72">SUM(H165)</f>
        <v>650000</v>
      </c>
      <c r="I166" s="45">
        <f t="shared" si="72"/>
        <v>650000</v>
      </c>
      <c r="J166" s="7" t="s">
        <v>13</v>
      </c>
      <c r="K166" s="8" t="s">
        <v>13</v>
      </c>
      <c r="L166" s="9" t="s">
        <v>13</v>
      </c>
      <c r="M166" s="9" t="s">
        <v>13</v>
      </c>
      <c r="N166" s="103" t="s">
        <v>13</v>
      </c>
      <c r="O166" s="104"/>
      <c r="P166" s="10" t="s">
        <v>13</v>
      </c>
    </row>
    <row r="167" spans="1:16" x14ac:dyDescent="0.25">
      <c r="A167" s="16"/>
      <c r="B167" s="105" t="s">
        <v>20</v>
      </c>
      <c r="C167" s="91"/>
      <c r="D167" s="91"/>
      <c r="E167" s="91"/>
      <c r="F167" s="6">
        <v>0</v>
      </c>
      <c r="G167" s="6">
        <v>0</v>
      </c>
      <c r="H167" s="14">
        <v>0</v>
      </c>
      <c r="I167" s="14">
        <v>0</v>
      </c>
      <c r="J167" s="7" t="s">
        <v>13</v>
      </c>
      <c r="K167" s="9" t="s">
        <v>13</v>
      </c>
      <c r="L167" s="9" t="s">
        <v>13</v>
      </c>
      <c r="M167" s="9" t="s">
        <v>13</v>
      </c>
      <c r="N167" s="103" t="s">
        <v>13</v>
      </c>
      <c r="O167" s="104"/>
      <c r="P167" s="10" t="s">
        <v>13</v>
      </c>
    </row>
    <row r="168" spans="1:16" x14ac:dyDescent="0.25">
      <c r="A168" s="16"/>
      <c r="B168" s="112" t="s">
        <v>154</v>
      </c>
      <c r="C168" s="113"/>
      <c r="D168" s="113"/>
      <c r="E168" s="113"/>
      <c r="F168" s="37">
        <f>SUM(F166:F167)</f>
        <v>909610</v>
      </c>
      <c r="G168" s="37">
        <f>SUM(G166:G167)</f>
        <v>650000</v>
      </c>
      <c r="H168" s="42">
        <f t="shared" ref="H168:I168" si="73">SUM(H166:H167)</f>
        <v>650000</v>
      </c>
      <c r="I168" s="42">
        <f t="shared" si="73"/>
        <v>650000</v>
      </c>
      <c r="J168" s="7" t="s">
        <v>13</v>
      </c>
      <c r="K168" s="9" t="s">
        <v>13</v>
      </c>
      <c r="L168" s="9" t="s">
        <v>13</v>
      </c>
      <c r="M168" s="9" t="s">
        <v>13</v>
      </c>
      <c r="N168" s="103" t="s">
        <v>13</v>
      </c>
      <c r="O168" s="104"/>
      <c r="P168" s="10" t="s">
        <v>13</v>
      </c>
    </row>
    <row r="169" spans="1:16" ht="17.100000000000001" customHeight="1" x14ac:dyDescent="0.25">
      <c r="A169" s="28">
        <v>28</v>
      </c>
      <c r="B169" s="98" t="s">
        <v>155</v>
      </c>
      <c r="C169" s="99"/>
      <c r="D169" s="99"/>
      <c r="E169" s="99"/>
      <c r="F169" s="99"/>
      <c r="G169" s="99"/>
      <c r="H169" s="114"/>
      <c r="I169" s="114"/>
      <c r="J169" s="99"/>
      <c r="K169" s="99"/>
      <c r="L169" s="99"/>
      <c r="M169" s="99"/>
      <c r="N169" s="99"/>
      <c r="O169" s="99"/>
      <c r="P169" s="89"/>
    </row>
    <row r="170" spans="1:16" x14ac:dyDescent="0.25">
      <c r="A170" s="16">
        <v>40</v>
      </c>
      <c r="B170" s="90" t="s">
        <v>156</v>
      </c>
      <c r="C170" s="91"/>
      <c r="D170" s="92" t="s">
        <v>157</v>
      </c>
      <c r="E170" s="93"/>
      <c r="F170" s="33">
        <v>772040</v>
      </c>
      <c r="G170" s="53">
        <v>617630</v>
      </c>
      <c r="H170" s="54">
        <v>0</v>
      </c>
      <c r="I170" s="54">
        <v>0</v>
      </c>
      <c r="J170" s="3">
        <v>84</v>
      </c>
      <c r="K170" s="4">
        <v>37</v>
      </c>
      <c r="L170" s="83">
        <v>7</v>
      </c>
      <c r="M170" s="83">
        <v>7</v>
      </c>
      <c r="N170" s="94">
        <v>0</v>
      </c>
      <c r="O170" s="93"/>
      <c r="P170" s="83">
        <v>0</v>
      </c>
    </row>
    <row r="171" spans="1:16" x14ac:dyDescent="0.25">
      <c r="A171" s="16"/>
      <c r="B171" s="101" t="s">
        <v>19</v>
      </c>
      <c r="C171" s="102"/>
      <c r="D171" s="102"/>
      <c r="E171" s="102"/>
      <c r="F171" s="35">
        <f>SUM(F170)</f>
        <v>772040</v>
      </c>
      <c r="G171" s="35">
        <f>SUM(G170)</f>
        <v>617630</v>
      </c>
      <c r="H171" s="45">
        <f t="shared" ref="H171:I171" si="74">SUM(H170)</f>
        <v>0</v>
      </c>
      <c r="I171" s="45">
        <f t="shared" si="74"/>
        <v>0</v>
      </c>
      <c r="J171" s="7" t="s">
        <v>13</v>
      </c>
      <c r="K171" s="8" t="s">
        <v>13</v>
      </c>
      <c r="L171" s="9" t="s">
        <v>13</v>
      </c>
      <c r="M171" s="9" t="s">
        <v>13</v>
      </c>
      <c r="N171" s="103" t="s">
        <v>13</v>
      </c>
      <c r="O171" s="104"/>
      <c r="P171" s="10" t="s">
        <v>13</v>
      </c>
    </row>
    <row r="172" spans="1:16" x14ac:dyDescent="0.25">
      <c r="A172" s="16"/>
      <c r="B172" s="105" t="s">
        <v>20</v>
      </c>
      <c r="C172" s="91"/>
      <c r="D172" s="91"/>
      <c r="E172" s="91"/>
      <c r="F172" s="6">
        <v>0</v>
      </c>
      <c r="G172" s="6">
        <v>0</v>
      </c>
      <c r="H172" s="14">
        <v>0</v>
      </c>
      <c r="I172" s="14">
        <v>0</v>
      </c>
      <c r="J172" s="7" t="s">
        <v>13</v>
      </c>
      <c r="K172" s="9" t="s">
        <v>13</v>
      </c>
      <c r="L172" s="9" t="s">
        <v>13</v>
      </c>
      <c r="M172" s="9" t="s">
        <v>13</v>
      </c>
      <c r="N172" s="103" t="s">
        <v>13</v>
      </c>
      <c r="O172" s="104"/>
      <c r="P172" s="10" t="s">
        <v>13</v>
      </c>
    </row>
    <row r="173" spans="1:16" x14ac:dyDescent="0.25">
      <c r="A173" s="16"/>
      <c r="B173" s="112" t="s">
        <v>158</v>
      </c>
      <c r="C173" s="113"/>
      <c r="D173" s="113"/>
      <c r="E173" s="113"/>
      <c r="F173" s="37">
        <f>SUM(F171:F172)</f>
        <v>772040</v>
      </c>
      <c r="G173" s="37">
        <f>SUM(G171:G172)</f>
        <v>617630</v>
      </c>
      <c r="H173" s="42">
        <f t="shared" ref="H173:I173" si="75">SUM(H171:H172)</f>
        <v>0</v>
      </c>
      <c r="I173" s="42">
        <f t="shared" si="75"/>
        <v>0</v>
      </c>
      <c r="J173" s="7" t="s">
        <v>13</v>
      </c>
      <c r="K173" s="9" t="s">
        <v>13</v>
      </c>
      <c r="L173" s="9" t="s">
        <v>13</v>
      </c>
      <c r="M173" s="9" t="s">
        <v>13</v>
      </c>
      <c r="N173" s="103" t="s">
        <v>13</v>
      </c>
      <c r="O173" s="104"/>
      <c r="P173" s="10" t="s">
        <v>13</v>
      </c>
    </row>
    <row r="174" spans="1:16" ht="17.100000000000001" customHeight="1" x14ac:dyDescent="0.25">
      <c r="A174" s="28">
        <v>29</v>
      </c>
      <c r="B174" s="98" t="s">
        <v>159</v>
      </c>
      <c r="C174" s="99"/>
      <c r="D174" s="99"/>
      <c r="E174" s="99"/>
      <c r="F174" s="99"/>
      <c r="G174" s="99"/>
      <c r="H174" s="114"/>
      <c r="I174" s="114"/>
      <c r="J174" s="99"/>
      <c r="K174" s="99"/>
      <c r="L174" s="99"/>
      <c r="M174" s="99"/>
      <c r="N174" s="99"/>
      <c r="O174" s="99"/>
      <c r="P174" s="89"/>
    </row>
    <row r="175" spans="1:16" x14ac:dyDescent="0.25">
      <c r="A175" s="16">
        <v>41</v>
      </c>
      <c r="B175" s="90" t="s">
        <v>160</v>
      </c>
      <c r="C175" s="91"/>
      <c r="D175" s="92" t="s">
        <v>161</v>
      </c>
      <c r="E175" s="93"/>
      <c r="F175" s="33">
        <v>442565</v>
      </c>
      <c r="G175" s="53">
        <v>350000</v>
      </c>
      <c r="H175" s="54">
        <v>350000</v>
      </c>
      <c r="I175" s="54">
        <v>350000</v>
      </c>
      <c r="J175" s="3">
        <v>97</v>
      </c>
      <c r="K175" s="4">
        <v>70</v>
      </c>
      <c r="L175" s="83">
        <v>7</v>
      </c>
      <c r="M175" s="83">
        <v>7</v>
      </c>
      <c r="N175" s="94">
        <v>0</v>
      </c>
      <c r="O175" s="93"/>
      <c r="P175" s="83">
        <v>0</v>
      </c>
    </row>
    <row r="176" spans="1:16" x14ac:dyDescent="0.25">
      <c r="A176" s="16"/>
      <c r="B176" s="101" t="s">
        <v>19</v>
      </c>
      <c r="C176" s="102"/>
      <c r="D176" s="102"/>
      <c r="E176" s="102"/>
      <c r="F176" s="35">
        <f>SUM(F175)</f>
        <v>442565</v>
      </c>
      <c r="G176" s="35">
        <f>SUM(G175)</f>
        <v>350000</v>
      </c>
      <c r="H176" s="45">
        <f t="shared" ref="H176:I176" si="76">SUM(H175)</f>
        <v>350000</v>
      </c>
      <c r="I176" s="45">
        <f t="shared" si="76"/>
        <v>350000</v>
      </c>
      <c r="J176" s="7" t="s">
        <v>13</v>
      </c>
      <c r="K176" s="8" t="s">
        <v>13</v>
      </c>
      <c r="L176" s="9" t="s">
        <v>13</v>
      </c>
      <c r="M176" s="9" t="s">
        <v>13</v>
      </c>
      <c r="N176" s="103" t="s">
        <v>13</v>
      </c>
      <c r="O176" s="104"/>
      <c r="P176" s="10" t="s">
        <v>13</v>
      </c>
    </row>
    <row r="177" spans="1:16" x14ac:dyDescent="0.25">
      <c r="A177" s="16"/>
      <c r="B177" s="105" t="s">
        <v>20</v>
      </c>
      <c r="C177" s="91"/>
      <c r="D177" s="91"/>
      <c r="E177" s="91"/>
      <c r="F177" s="6">
        <v>0</v>
      </c>
      <c r="G177" s="6">
        <v>0</v>
      </c>
      <c r="H177" s="14">
        <v>0</v>
      </c>
      <c r="I177" s="14">
        <v>0</v>
      </c>
      <c r="J177" s="7" t="s">
        <v>13</v>
      </c>
      <c r="K177" s="9" t="s">
        <v>13</v>
      </c>
      <c r="L177" s="9" t="s">
        <v>13</v>
      </c>
      <c r="M177" s="9" t="s">
        <v>13</v>
      </c>
      <c r="N177" s="103" t="s">
        <v>13</v>
      </c>
      <c r="O177" s="104"/>
      <c r="P177" s="10" t="s">
        <v>13</v>
      </c>
    </row>
    <row r="178" spans="1:16" x14ac:dyDescent="0.25">
      <c r="A178" s="16"/>
      <c r="B178" s="112" t="s">
        <v>162</v>
      </c>
      <c r="C178" s="113"/>
      <c r="D178" s="113"/>
      <c r="E178" s="113"/>
      <c r="F178" s="37">
        <f>SUM(F176:F177)</f>
        <v>442565</v>
      </c>
      <c r="G178" s="37">
        <f>SUM(G176:G177)</f>
        <v>350000</v>
      </c>
      <c r="H178" s="42">
        <f t="shared" ref="H178:I178" si="77">SUM(H176:H177)</f>
        <v>350000</v>
      </c>
      <c r="I178" s="42">
        <f t="shared" si="77"/>
        <v>350000</v>
      </c>
      <c r="J178" s="7" t="s">
        <v>13</v>
      </c>
      <c r="K178" s="9" t="s">
        <v>13</v>
      </c>
      <c r="L178" s="9" t="s">
        <v>13</v>
      </c>
      <c r="M178" s="9" t="s">
        <v>13</v>
      </c>
      <c r="N178" s="103" t="s">
        <v>13</v>
      </c>
      <c r="O178" s="104"/>
      <c r="P178" s="10" t="s">
        <v>13</v>
      </c>
    </row>
    <row r="179" spans="1:16" ht="17.100000000000001" customHeight="1" x14ac:dyDescent="0.25">
      <c r="A179" s="28">
        <v>30</v>
      </c>
      <c r="B179" s="98" t="s">
        <v>163</v>
      </c>
      <c r="C179" s="99"/>
      <c r="D179" s="99"/>
      <c r="E179" s="99"/>
      <c r="F179" s="99"/>
      <c r="G179" s="99"/>
      <c r="H179" s="114"/>
      <c r="I179" s="114"/>
      <c r="J179" s="99"/>
      <c r="K179" s="99"/>
      <c r="L179" s="99"/>
      <c r="M179" s="99"/>
      <c r="N179" s="99"/>
      <c r="O179" s="99"/>
      <c r="P179" s="89"/>
    </row>
    <row r="180" spans="1:16" x14ac:dyDescent="0.25">
      <c r="A180" s="16">
        <v>42</v>
      </c>
      <c r="B180" s="90" t="s">
        <v>164</v>
      </c>
      <c r="C180" s="91"/>
      <c r="D180" s="92" t="s">
        <v>165</v>
      </c>
      <c r="E180" s="93"/>
      <c r="F180" s="33">
        <v>592135</v>
      </c>
      <c r="G180" s="53">
        <v>350000</v>
      </c>
      <c r="H180" s="54">
        <v>350000</v>
      </c>
      <c r="I180" s="54">
        <v>350000</v>
      </c>
      <c r="J180" s="3">
        <v>97</v>
      </c>
      <c r="K180" s="4">
        <v>75</v>
      </c>
      <c r="L180" s="83">
        <v>7</v>
      </c>
      <c r="M180" s="83">
        <v>7</v>
      </c>
      <c r="N180" s="94">
        <v>0</v>
      </c>
      <c r="O180" s="93"/>
      <c r="P180" s="83">
        <v>0</v>
      </c>
    </row>
    <row r="181" spans="1:16" x14ac:dyDescent="0.25">
      <c r="A181" s="16"/>
      <c r="B181" s="101" t="s">
        <v>19</v>
      </c>
      <c r="C181" s="102"/>
      <c r="D181" s="102"/>
      <c r="E181" s="102"/>
      <c r="F181" s="35">
        <f>SUM(F180)</f>
        <v>592135</v>
      </c>
      <c r="G181" s="35">
        <f>SUM(G180)</f>
        <v>350000</v>
      </c>
      <c r="H181" s="45">
        <f t="shared" ref="H181:I181" si="78">SUM(H180)</f>
        <v>350000</v>
      </c>
      <c r="I181" s="45">
        <f t="shared" si="78"/>
        <v>350000</v>
      </c>
      <c r="J181" s="7" t="s">
        <v>13</v>
      </c>
      <c r="K181" s="8" t="s">
        <v>13</v>
      </c>
      <c r="L181" s="9" t="s">
        <v>13</v>
      </c>
      <c r="M181" s="9" t="s">
        <v>13</v>
      </c>
      <c r="N181" s="103" t="s">
        <v>13</v>
      </c>
      <c r="O181" s="104"/>
      <c r="P181" s="10" t="s">
        <v>13</v>
      </c>
    </row>
    <row r="182" spans="1:16" x14ac:dyDescent="0.25">
      <c r="A182" s="16"/>
      <c r="B182" s="105" t="s">
        <v>20</v>
      </c>
      <c r="C182" s="91"/>
      <c r="D182" s="91"/>
      <c r="E182" s="91"/>
      <c r="F182" s="6">
        <v>0</v>
      </c>
      <c r="G182" s="6">
        <v>0</v>
      </c>
      <c r="H182" s="14">
        <v>0</v>
      </c>
      <c r="I182" s="14">
        <v>0</v>
      </c>
      <c r="J182" s="7" t="s">
        <v>13</v>
      </c>
      <c r="K182" s="9" t="s">
        <v>13</v>
      </c>
      <c r="L182" s="9" t="s">
        <v>13</v>
      </c>
      <c r="M182" s="9" t="s">
        <v>13</v>
      </c>
      <c r="N182" s="103" t="s">
        <v>13</v>
      </c>
      <c r="O182" s="104"/>
      <c r="P182" s="10" t="s">
        <v>13</v>
      </c>
    </row>
    <row r="183" spans="1:16" x14ac:dyDescent="0.25">
      <c r="A183" s="16"/>
      <c r="B183" s="121" t="s">
        <v>166</v>
      </c>
      <c r="C183" s="122"/>
      <c r="D183" s="122"/>
      <c r="E183" s="122"/>
      <c r="F183" s="39">
        <f>SUM(F181:F182)</f>
        <v>592135</v>
      </c>
      <c r="G183" s="39">
        <f>SUM(G181:G182)</f>
        <v>350000</v>
      </c>
      <c r="H183" s="42">
        <f t="shared" ref="H183:I183" si="79">SUM(H181:H182)</f>
        <v>350000</v>
      </c>
      <c r="I183" s="42">
        <f t="shared" si="79"/>
        <v>350000</v>
      </c>
      <c r="J183" s="7" t="s">
        <v>13</v>
      </c>
      <c r="K183" s="9" t="s">
        <v>13</v>
      </c>
      <c r="L183" s="9" t="s">
        <v>13</v>
      </c>
      <c r="M183" s="9" t="s">
        <v>13</v>
      </c>
      <c r="N183" s="103" t="s">
        <v>13</v>
      </c>
      <c r="O183" s="104"/>
      <c r="P183" s="10" t="s">
        <v>13</v>
      </c>
    </row>
    <row r="184" spans="1:16" x14ac:dyDescent="0.25">
      <c r="A184" s="16"/>
      <c r="B184" s="123" t="s">
        <v>19</v>
      </c>
      <c r="C184" s="124"/>
      <c r="D184" s="124"/>
      <c r="E184" s="124"/>
      <c r="F184" s="41">
        <f>SUM(F134+F140+F145+F150+F155+F161+F166+F171+F176+F181)</f>
        <v>6345071</v>
      </c>
      <c r="G184" s="56">
        <f>SUM(G134+G140+G145+G150+G155+G161+G166+G171+G176+G181)</f>
        <v>3990706</v>
      </c>
      <c r="H184" s="41">
        <f t="shared" ref="H184:I184" si="80">SUM(H134+H140+H145+H150+H155+H161+H166+H171+H176+H181)</f>
        <v>3073076</v>
      </c>
      <c r="I184" s="41">
        <f t="shared" si="80"/>
        <v>3073076</v>
      </c>
      <c r="J184" s="7" t="s">
        <v>13</v>
      </c>
      <c r="K184" s="9" t="s">
        <v>13</v>
      </c>
      <c r="L184" s="9" t="s">
        <v>13</v>
      </c>
      <c r="M184" s="9" t="s">
        <v>13</v>
      </c>
      <c r="N184" s="103" t="s">
        <v>13</v>
      </c>
      <c r="O184" s="104"/>
      <c r="P184" s="10" t="s">
        <v>13</v>
      </c>
    </row>
    <row r="185" spans="1:16" x14ac:dyDescent="0.25">
      <c r="A185" s="16"/>
      <c r="B185" s="116" t="s">
        <v>20</v>
      </c>
      <c r="C185" s="117"/>
      <c r="D185" s="117"/>
      <c r="E185" s="117"/>
      <c r="F185" s="24">
        <f>SUM(F135+F141+F146+F151+F156+F162+F167+F172+F177+F182)</f>
        <v>913048</v>
      </c>
      <c r="G185" s="57">
        <f>SUM(G135+G141+G146+G151+G156+G162+G167+G172+G177+G182)</f>
        <v>766400</v>
      </c>
      <c r="H185" s="24">
        <f t="shared" ref="H185:I185" si="81">SUM(H135+H141+H146+H151+H156+H162+H167+H172+H177+H182)</f>
        <v>520000</v>
      </c>
      <c r="I185" s="24">
        <f t="shared" si="81"/>
        <v>520000</v>
      </c>
      <c r="J185" s="7" t="s">
        <v>13</v>
      </c>
      <c r="K185" s="9" t="s">
        <v>13</v>
      </c>
      <c r="L185" s="9" t="s">
        <v>13</v>
      </c>
      <c r="M185" s="9" t="s">
        <v>13</v>
      </c>
      <c r="N185" s="103" t="s">
        <v>13</v>
      </c>
      <c r="O185" s="104"/>
      <c r="P185" s="10" t="s">
        <v>13</v>
      </c>
    </row>
    <row r="186" spans="1:16" x14ac:dyDescent="0.25">
      <c r="A186" s="16"/>
      <c r="B186" s="118" t="s">
        <v>167</v>
      </c>
      <c r="C186" s="119"/>
      <c r="D186" s="119"/>
      <c r="E186" s="119"/>
      <c r="F186" s="40">
        <f>SUM(F184:F185)</f>
        <v>7258119</v>
      </c>
      <c r="G186" s="58">
        <f>SUM(G184:G185)</f>
        <v>4757106</v>
      </c>
      <c r="H186" s="40">
        <f t="shared" ref="H186:I186" si="82">SUM(H184:H185)</f>
        <v>3593076</v>
      </c>
      <c r="I186" s="40">
        <f t="shared" si="82"/>
        <v>3593076</v>
      </c>
      <c r="J186" s="7" t="s">
        <v>13</v>
      </c>
      <c r="K186" s="9" t="s">
        <v>13</v>
      </c>
      <c r="L186" s="9" t="s">
        <v>13</v>
      </c>
      <c r="M186" s="9" t="s">
        <v>13</v>
      </c>
      <c r="N186" s="103" t="s">
        <v>13</v>
      </c>
      <c r="O186" s="104"/>
      <c r="P186" s="10" t="s">
        <v>13</v>
      </c>
    </row>
    <row r="187" spans="1:16" ht="18.600000000000001" customHeight="1" x14ac:dyDescent="0.25">
      <c r="A187" s="30" t="s">
        <v>683</v>
      </c>
      <c r="B187" s="120" t="s">
        <v>168</v>
      </c>
      <c r="C187" s="91"/>
      <c r="D187" s="91"/>
      <c r="E187" s="91"/>
      <c r="F187" s="91"/>
      <c r="G187" s="91"/>
      <c r="H187" s="91"/>
      <c r="I187" s="91"/>
      <c r="J187" s="99"/>
      <c r="K187" s="99"/>
      <c r="L187" s="99"/>
      <c r="M187" s="99"/>
      <c r="N187" s="99"/>
      <c r="O187" s="99"/>
      <c r="P187" s="89"/>
    </row>
    <row r="188" spans="1:16" ht="17.100000000000001" customHeight="1" x14ac:dyDescent="0.25">
      <c r="A188" s="28">
        <v>31</v>
      </c>
      <c r="B188" s="125" t="s">
        <v>664</v>
      </c>
      <c r="C188" s="99"/>
      <c r="D188" s="99"/>
      <c r="E188" s="99"/>
      <c r="F188" s="99"/>
      <c r="G188" s="99"/>
      <c r="H188" s="100"/>
      <c r="I188" s="100"/>
      <c r="J188" s="99"/>
      <c r="K188" s="99"/>
      <c r="L188" s="99"/>
      <c r="M188" s="99"/>
      <c r="N188" s="99"/>
      <c r="O188" s="99"/>
      <c r="P188" s="89"/>
    </row>
    <row r="189" spans="1:16" x14ac:dyDescent="0.25">
      <c r="A189" s="16">
        <v>43</v>
      </c>
      <c r="B189" s="90" t="s">
        <v>192</v>
      </c>
      <c r="C189" s="91"/>
      <c r="D189" s="92" t="s">
        <v>193</v>
      </c>
      <c r="E189" s="93"/>
      <c r="F189" s="2">
        <v>24000</v>
      </c>
      <c r="G189" s="49">
        <v>24000</v>
      </c>
      <c r="H189" s="18">
        <v>21600</v>
      </c>
      <c r="I189" s="18">
        <v>21600</v>
      </c>
      <c r="J189" s="3" t="s">
        <v>697</v>
      </c>
      <c r="K189" s="4">
        <v>45</v>
      </c>
      <c r="L189" s="83">
        <v>7</v>
      </c>
      <c r="M189" s="83">
        <v>7</v>
      </c>
      <c r="N189" s="94">
        <v>0</v>
      </c>
      <c r="O189" s="93"/>
      <c r="P189" s="83">
        <v>0</v>
      </c>
    </row>
    <row r="190" spans="1:16" x14ac:dyDescent="0.25">
      <c r="A190" s="16"/>
      <c r="B190" s="101" t="s">
        <v>19</v>
      </c>
      <c r="C190" s="102"/>
      <c r="D190" s="102"/>
      <c r="E190" s="102"/>
      <c r="F190" s="35">
        <v>0</v>
      </c>
      <c r="G190" s="35">
        <v>0</v>
      </c>
      <c r="H190" s="45">
        <v>0</v>
      </c>
      <c r="I190" s="45">
        <v>0</v>
      </c>
      <c r="J190" s="7" t="s">
        <v>13</v>
      </c>
      <c r="K190" s="8" t="s">
        <v>13</v>
      </c>
      <c r="L190" s="9" t="s">
        <v>13</v>
      </c>
      <c r="M190" s="9" t="s">
        <v>13</v>
      </c>
      <c r="N190" s="103" t="s">
        <v>13</v>
      </c>
      <c r="O190" s="104"/>
      <c r="P190" s="10" t="s">
        <v>13</v>
      </c>
    </row>
    <row r="191" spans="1:16" x14ac:dyDescent="0.25">
      <c r="A191" s="16"/>
      <c r="B191" s="105" t="s">
        <v>20</v>
      </c>
      <c r="C191" s="91"/>
      <c r="D191" s="91"/>
      <c r="E191" s="91"/>
      <c r="F191" s="6">
        <f>F189</f>
        <v>24000</v>
      </c>
      <c r="G191" s="6">
        <f>G189</f>
        <v>24000</v>
      </c>
      <c r="H191" s="14">
        <f t="shared" ref="H191:I191" si="83">H189</f>
        <v>21600</v>
      </c>
      <c r="I191" s="14">
        <f t="shared" si="83"/>
        <v>21600</v>
      </c>
      <c r="J191" s="7" t="s">
        <v>13</v>
      </c>
      <c r="K191" s="9" t="s">
        <v>13</v>
      </c>
      <c r="L191" s="9" t="s">
        <v>13</v>
      </c>
      <c r="M191" s="9" t="s">
        <v>13</v>
      </c>
      <c r="N191" s="103" t="s">
        <v>13</v>
      </c>
      <c r="O191" s="104"/>
      <c r="P191" s="10" t="s">
        <v>13</v>
      </c>
    </row>
    <row r="192" spans="1:16" x14ac:dyDescent="0.25">
      <c r="A192" s="16"/>
      <c r="B192" s="112" t="s">
        <v>194</v>
      </c>
      <c r="C192" s="113"/>
      <c r="D192" s="113"/>
      <c r="E192" s="113"/>
      <c r="F192" s="37">
        <f>SUM(F190:F191)</f>
        <v>24000</v>
      </c>
      <c r="G192" s="37">
        <f>SUM(G190:G191)</f>
        <v>24000</v>
      </c>
      <c r="H192" s="42">
        <f t="shared" ref="H192:I192" si="84">SUM(H190:H191)</f>
        <v>21600</v>
      </c>
      <c r="I192" s="42">
        <f t="shared" si="84"/>
        <v>21600</v>
      </c>
      <c r="J192" s="7" t="s">
        <v>13</v>
      </c>
      <c r="K192" s="9" t="s">
        <v>13</v>
      </c>
      <c r="L192" s="9" t="s">
        <v>13</v>
      </c>
      <c r="M192" s="9" t="s">
        <v>13</v>
      </c>
      <c r="N192" s="103" t="s">
        <v>13</v>
      </c>
      <c r="O192" s="104"/>
      <c r="P192" s="10" t="s">
        <v>13</v>
      </c>
    </row>
    <row r="193" spans="1:16" ht="17.100000000000001" customHeight="1" x14ac:dyDescent="0.25">
      <c r="A193" s="28">
        <v>32</v>
      </c>
      <c r="B193" s="98" t="s">
        <v>169</v>
      </c>
      <c r="C193" s="99"/>
      <c r="D193" s="99"/>
      <c r="E193" s="99"/>
      <c r="F193" s="99"/>
      <c r="G193" s="99"/>
      <c r="H193" s="114"/>
      <c r="I193" s="114"/>
      <c r="J193" s="99"/>
      <c r="K193" s="99"/>
      <c r="L193" s="99"/>
      <c r="M193" s="99"/>
      <c r="N193" s="99"/>
      <c r="O193" s="99"/>
      <c r="P193" s="89"/>
    </row>
    <row r="194" spans="1:16" x14ac:dyDescent="0.25">
      <c r="A194" s="16">
        <v>44</v>
      </c>
      <c r="B194" s="90" t="s">
        <v>170</v>
      </c>
      <c r="C194" s="91"/>
      <c r="D194" s="92" t="s">
        <v>171</v>
      </c>
      <c r="E194" s="93"/>
      <c r="F194" s="33">
        <v>826811</v>
      </c>
      <c r="G194" s="53">
        <v>350000</v>
      </c>
      <c r="H194" s="54">
        <v>350000</v>
      </c>
      <c r="I194" s="54">
        <v>350000</v>
      </c>
      <c r="J194" s="3">
        <v>112.5</v>
      </c>
      <c r="K194" s="4">
        <v>57</v>
      </c>
      <c r="L194" s="83">
        <v>7</v>
      </c>
      <c r="M194" s="83">
        <v>7</v>
      </c>
      <c r="N194" s="94">
        <v>0</v>
      </c>
      <c r="O194" s="93"/>
      <c r="P194" s="83">
        <v>0</v>
      </c>
    </row>
    <row r="195" spans="1:16" x14ac:dyDescent="0.25">
      <c r="A195" s="16"/>
      <c r="B195" s="101" t="s">
        <v>19</v>
      </c>
      <c r="C195" s="102"/>
      <c r="D195" s="102"/>
      <c r="E195" s="102"/>
      <c r="F195" s="35">
        <f>SUM(F194)</f>
        <v>826811</v>
      </c>
      <c r="G195" s="35">
        <f>SUM(G194)</f>
        <v>350000</v>
      </c>
      <c r="H195" s="45">
        <f t="shared" ref="H195:I195" si="85">SUM(H194)</f>
        <v>350000</v>
      </c>
      <c r="I195" s="45">
        <f t="shared" si="85"/>
        <v>350000</v>
      </c>
      <c r="J195" s="7" t="s">
        <v>13</v>
      </c>
      <c r="K195" s="8" t="s">
        <v>13</v>
      </c>
      <c r="L195" s="9" t="s">
        <v>13</v>
      </c>
      <c r="M195" s="9" t="s">
        <v>13</v>
      </c>
      <c r="N195" s="103" t="s">
        <v>13</v>
      </c>
      <c r="O195" s="104"/>
      <c r="P195" s="10" t="s">
        <v>13</v>
      </c>
    </row>
    <row r="196" spans="1:16" x14ac:dyDescent="0.25">
      <c r="A196" s="16"/>
      <c r="B196" s="105" t="s">
        <v>20</v>
      </c>
      <c r="C196" s="91"/>
      <c r="D196" s="91"/>
      <c r="E196" s="91"/>
      <c r="F196" s="6">
        <v>0</v>
      </c>
      <c r="G196" s="6">
        <v>0</v>
      </c>
      <c r="H196" s="14">
        <v>0</v>
      </c>
      <c r="I196" s="14">
        <v>0</v>
      </c>
      <c r="J196" s="7" t="s">
        <v>13</v>
      </c>
      <c r="K196" s="9" t="s">
        <v>13</v>
      </c>
      <c r="L196" s="9" t="s">
        <v>13</v>
      </c>
      <c r="M196" s="9" t="s">
        <v>13</v>
      </c>
      <c r="N196" s="103" t="s">
        <v>13</v>
      </c>
      <c r="O196" s="104"/>
      <c r="P196" s="10" t="s">
        <v>13</v>
      </c>
    </row>
    <row r="197" spans="1:16" x14ac:dyDescent="0.25">
      <c r="A197" s="16"/>
      <c r="B197" s="112" t="s">
        <v>172</v>
      </c>
      <c r="C197" s="113"/>
      <c r="D197" s="113"/>
      <c r="E197" s="113"/>
      <c r="F197" s="37">
        <f>SUM(F195:F196)</f>
        <v>826811</v>
      </c>
      <c r="G197" s="37">
        <f>SUM(G195:G196)</f>
        <v>350000</v>
      </c>
      <c r="H197" s="42">
        <f t="shared" ref="H197:I197" si="86">SUM(H195:H196)</f>
        <v>350000</v>
      </c>
      <c r="I197" s="42">
        <f t="shared" si="86"/>
        <v>350000</v>
      </c>
      <c r="J197" s="7" t="s">
        <v>13</v>
      </c>
      <c r="K197" s="9" t="s">
        <v>13</v>
      </c>
      <c r="L197" s="9" t="s">
        <v>13</v>
      </c>
      <c r="M197" s="9" t="s">
        <v>13</v>
      </c>
      <c r="N197" s="103" t="s">
        <v>13</v>
      </c>
      <c r="O197" s="104"/>
      <c r="P197" s="10" t="s">
        <v>13</v>
      </c>
    </row>
    <row r="198" spans="1:16" ht="17.100000000000001" customHeight="1" x14ac:dyDescent="0.25">
      <c r="A198" s="28">
        <v>33</v>
      </c>
      <c r="B198" s="98" t="s">
        <v>173</v>
      </c>
      <c r="C198" s="99"/>
      <c r="D198" s="99"/>
      <c r="E198" s="99"/>
      <c r="F198" s="99"/>
      <c r="G198" s="99"/>
      <c r="H198" s="91"/>
      <c r="I198" s="91"/>
      <c r="J198" s="99"/>
      <c r="K198" s="99"/>
      <c r="L198" s="99"/>
      <c r="M198" s="99"/>
      <c r="N198" s="99"/>
      <c r="O198" s="99"/>
      <c r="P198" s="89"/>
    </row>
    <row r="199" spans="1:16" x14ac:dyDescent="0.25">
      <c r="A199" s="16">
        <v>45</v>
      </c>
      <c r="B199" s="90" t="s">
        <v>175</v>
      </c>
      <c r="C199" s="91"/>
      <c r="D199" s="92" t="s">
        <v>174</v>
      </c>
      <c r="E199" s="93"/>
      <c r="F199" s="2">
        <v>59870</v>
      </c>
      <c r="G199" s="2">
        <v>45000</v>
      </c>
      <c r="H199" s="2">
        <v>45000</v>
      </c>
      <c r="I199" s="2">
        <v>45000</v>
      </c>
      <c r="J199" s="3">
        <v>108.8</v>
      </c>
      <c r="K199" s="4">
        <v>70</v>
      </c>
      <c r="L199" s="83">
        <v>7</v>
      </c>
      <c r="M199" s="83">
        <v>7</v>
      </c>
      <c r="N199" s="94">
        <v>0</v>
      </c>
      <c r="O199" s="93"/>
      <c r="P199" s="83">
        <v>0</v>
      </c>
    </row>
    <row r="200" spans="1:16" x14ac:dyDescent="0.25">
      <c r="A200" s="16">
        <v>46</v>
      </c>
      <c r="B200" s="90" t="s">
        <v>176</v>
      </c>
      <c r="C200" s="91"/>
      <c r="D200" s="92" t="s">
        <v>177</v>
      </c>
      <c r="E200" s="93"/>
      <c r="F200" s="2">
        <v>129300</v>
      </c>
      <c r="G200" s="2">
        <v>70000</v>
      </c>
      <c r="H200" s="13">
        <v>0</v>
      </c>
      <c r="I200" s="13">
        <v>0</v>
      </c>
      <c r="J200" s="3">
        <v>108.5</v>
      </c>
      <c r="K200" s="4" t="s">
        <v>697</v>
      </c>
      <c r="L200" s="83">
        <v>7</v>
      </c>
      <c r="M200" s="83">
        <v>7</v>
      </c>
      <c r="N200" s="94">
        <v>0</v>
      </c>
      <c r="O200" s="93"/>
      <c r="P200" s="83">
        <v>0</v>
      </c>
    </row>
    <row r="201" spans="1:16" x14ac:dyDescent="0.25">
      <c r="A201" s="16"/>
      <c r="B201" s="101" t="s">
        <v>19</v>
      </c>
      <c r="C201" s="102"/>
      <c r="D201" s="102"/>
      <c r="E201" s="102"/>
      <c r="F201" s="35">
        <v>0</v>
      </c>
      <c r="G201" s="35">
        <v>0</v>
      </c>
      <c r="H201" s="45">
        <v>0</v>
      </c>
      <c r="I201" s="45">
        <v>0</v>
      </c>
      <c r="J201" s="7" t="s">
        <v>13</v>
      </c>
      <c r="K201" s="8" t="s">
        <v>13</v>
      </c>
      <c r="L201" s="9" t="s">
        <v>13</v>
      </c>
      <c r="M201" s="9" t="s">
        <v>13</v>
      </c>
      <c r="N201" s="103" t="s">
        <v>13</v>
      </c>
      <c r="O201" s="104"/>
      <c r="P201" s="10" t="s">
        <v>13</v>
      </c>
    </row>
    <row r="202" spans="1:16" x14ac:dyDescent="0.25">
      <c r="A202" s="16"/>
      <c r="B202" s="105" t="s">
        <v>20</v>
      </c>
      <c r="C202" s="91"/>
      <c r="D202" s="91"/>
      <c r="E202" s="91"/>
      <c r="F202" s="6">
        <f>SUM(F199+F200)</f>
        <v>189170</v>
      </c>
      <c r="G202" s="6">
        <f>SUM(G199+G200)</f>
        <v>115000</v>
      </c>
      <c r="H202" s="14">
        <f t="shared" ref="H202:I202" si="87">SUM(H199+H200)</f>
        <v>45000</v>
      </c>
      <c r="I202" s="14">
        <f t="shared" si="87"/>
        <v>45000</v>
      </c>
      <c r="J202" s="7" t="s">
        <v>13</v>
      </c>
      <c r="K202" s="9" t="s">
        <v>13</v>
      </c>
      <c r="L202" s="9" t="s">
        <v>13</v>
      </c>
      <c r="M202" s="9" t="s">
        <v>13</v>
      </c>
      <c r="N202" s="103" t="s">
        <v>13</v>
      </c>
      <c r="O202" s="104"/>
      <c r="P202" s="10" t="s">
        <v>13</v>
      </c>
    </row>
    <row r="203" spans="1:16" x14ac:dyDescent="0.25">
      <c r="A203" s="16"/>
      <c r="B203" s="112" t="s">
        <v>178</v>
      </c>
      <c r="C203" s="113"/>
      <c r="D203" s="113"/>
      <c r="E203" s="113"/>
      <c r="F203" s="37">
        <f>SUM(F201:F202)</f>
        <v>189170</v>
      </c>
      <c r="G203" s="37">
        <f>SUM(G201:G202)</f>
        <v>115000</v>
      </c>
      <c r="H203" s="42">
        <f t="shared" ref="H203:I203" si="88">SUM(H201:H202)</f>
        <v>45000</v>
      </c>
      <c r="I203" s="42">
        <f t="shared" si="88"/>
        <v>45000</v>
      </c>
      <c r="J203" s="7" t="s">
        <v>13</v>
      </c>
      <c r="K203" s="9" t="s">
        <v>13</v>
      </c>
      <c r="L203" s="9" t="s">
        <v>13</v>
      </c>
      <c r="M203" s="9" t="s">
        <v>13</v>
      </c>
      <c r="N203" s="103" t="s">
        <v>13</v>
      </c>
      <c r="O203" s="104"/>
      <c r="P203" s="10" t="s">
        <v>13</v>
      </c>
    </row>
    <row r="204" spans="1:16" ht="17.100000000000001" customHeight="1" x14ac:dyDescent="0.25">
      <c r="A204" s="28">
        <v>34</v>
      </c>
      <c r="B204" s="98" t="s">
        <v>179</v>
      </c>
      <c r="C204" s="99"/>
      <c r="D204" s="99"/>
      <c r="E204" s="99"/>
      <c r="F204" s="99"/>
      <c r="G204" s="99"/>
      <c r="H204" s="114"/>
      <c r="I204" s="114"/>
      <c r="J204" s="99"/>
      <c r="K204" s="99"/>
      <c r="L204" s="99"/>
      <c r="M204" s="99"/>
      <c r="N204" s="99"/>
      <c r="O204" s="99"/>
      <c r="P204" s="89"/>
    </row>
    <row r="205" spans="1:16" x14ac:dyDescent="0.25">
      <c r="A205" s="16">
        <v>47</v>
      </c>
      <c r="B205" s="90" t="s">
        <v>180</v>
      </c>
      <c r="C205" s="91"/>
      <c r="D205" s="92" t="s">
        <v>181</v>
      </c>
      <c r="E205" s="93"/>
      <c r="F205" s="33">
        <v>323610</v>
      </c>
      <c r="G205" s="53">
        <v>288013</v>
      </c>
      <c r="H205" s="54">
        <v>0</v>
      </c>
      <c r="I205" s="54">
        <v>0</v>
      </c>
      <c r="J205" s="3">
        <v>103.8</v>
      </c>
      <c r="K205" s="4">
        <v>37</v>
      </c>
      <c r="L205" s="83">
        <v>7</v>
      </c>
      <c r="M205" s="83">
        <v>7</v>
      </c>
      <c r="N205" s="94">
        <v>0</v>
      </c>
      <c r="O205" s="93"/>
      <c r="P205" s="83">
        <v>0</v>
      </c>
    </row>
    <row r="206" spans="1:16" x14ac:dyDescent="0.25">
      <c r="A206" s="16"/>
      <c r="B206" s="101" t="s">
        <v>19</v>
      </c>
      <c r="C206" s="102"/>
      <c r="D206" s="102"/>
      <c r="E206" s="102"/>
      <c r="F206" s="35">
        <f>SUM(F205)</f>
        <v>323610</v>
      </c>
      <c r="G206" s="35">
        <f>SUM(G205)</f>
        <v>288013</v>
      </c>
      <c r="H206" s="45">
        <f t="shared" ref="H206:I206" si="89">SUM(H205)</f>
        <v>0</v>
      </c>
      <c r="I206" s="45">
        <f t="shared" si="89"/>
        <v>0</v>
      </c>
      <c r="J206" s="7" t="s">
        <v>13</v>
      </c>
      <c r="K206" s="8" t="s">
        <v>13</v>
      </c>
      <c r="L206" s="9" t="s">
        <v>13</v>
      </c>
      <c r="M206" s="9" t="s">
        <v>13</v>
      </c>
      <c r="N206" s="103" t="s">
        <v>13</v>
      </c>
      <c r="O206" s="104"/>
      <c r="P206" s="10" t="s">
        <v>13</v>
      </c>
    </row>
    <row r="207" spans="1:16" x14ac:dyDescent="0.25">
      <c r="A207" s="16"/>
      <c r="B207" s="105" t="s">
        <v>20</v>
      </c>
      <c r="C207" s="91"/>
      <c r="D207" s="91"/>
      <c r="E207" s="91"/>
      <c r="F207" s="6">
        <v>0</v>
      </c>
      <c r="G207" s="6">
        <v>0</v>
      </c>
      <c r="H207" s="14">
        <v>0</v>
      </c>
      <c r="I207" s="14">
        <v>0</v>
      </c>
      <c r="J207" s="7" t="s">
        <v>13</v>
      </c>
      <c r="K207" s="9" t="s">
        <v>13</v>
      </c>
      <c r="L207" s="9" t="s">
        <v>13</v>
      </c>
      <c r="M207" s="9" t="s">
        <v>13</v>
      </c>
      <c r="N207" s="103" t="s">
        <v>13</v>
      </c>
      <c r="O207" s="104"/>
      <c r="P207" s="10" t="s">
        <v>13</v>
      </c>
    </row>
    <row r="208" spans="1:16" x14ac:dyDescent="0.25">
      <c r="A208" s="16"/>
      <c r="B208" s="112" t="s">
        <v>182</v>
      </c>
      <c r="C208" s="113"/>
      <c r="D208" s="113"/>
      <c r="E208" s="113"/>
      <c r="F208" s="37">
        <f>SUM(F206:F207)</f>
        <v>323610</v>
      </c>
      <c r="G208" s="37">
        <f>SUM(G206:G207)</f>
        <v>288013</v>
      </c>
      <c r="H208" s="42">
        <f t="shared" ref="H208:I208" si="90">SUM(H206:H207)</f>
        <v>0</v>
      </c>
      <c r="I208" s="42">
        <f t="shared" si="90"/>
        <v>0</v>
      </c>
      <c r="J208" s="7" t="s">
        <v>13</v>
      </c>
      <c r="K208" s="9" t="s">
        <v>13</v>
      </c>
      <c r="L208" s="9" t="s">
        <v>13</v>
      </c>
      <c r="M208" s="9" t="s">
        <v>13</v>
      </c>
      <c r="N208" s="103" t="s">
        <v>13</v>
      </c>
      <c r="O208" s="104"/>
      <c r="P208" s="10" t="s">
        <v>13</v>
      </c>
    </row>
    <row r="209" spans="1:16" ht="17.100000000000001" customHeight="1" x14ac:dyDescent="0.25">
      <c r="A209" s="28">
        <v>35</v>
      </c>
      <c r="B209" s="98" t="s">
        <v>183</v>
      </c>
      <c r="C209" s="99"/>
      <c r="D209" s="99"/>
      <c r="E209" s="99"/>
      <c r="F209" s="99"/>
      <c r="G209" s="99"/>
      <c r="H209" s="91"/>
      <c r="I209" s="91"/>
      <c r="J209" s="99"/>
      <c r="K209" s="99"/>
      <c r="L209" s="99"/>
      <c r="M209" s="99"/>
      <c r="N209" s="99"/>
      <c r="O209" s="99"/>
      <c r="P209" s="89"/>
    </row>
    <row r="210" spans="1:16" x14ac:dyDescent="0.25">
      <c r="A210" s="16">
        <v>48</v>
      </c>
      <c r="B210" s="90" t="s">
        <v>184</v>
      </c>
      <c r="C210" s="91"/>
      <c r="D210" s="92" t="s">
        <v>185</v>
      </c>
      <c r="E210" s="93"/>
      <c r="F210" s="33">
        <v>496900</v>
      </c>
      <c r="G210" s="34">
        <v>397520</v>
      </c>
      <c r="H210" s="63">
        <v>238400</v>
      </c>
      <c r="I210" s="63">
        <v>238400</v>
      </c>
      <c r="J210" s="3">
        <v>105</v>
      </c>
      <c r="K210" s="4">
        <v>70</v>
      </c>
      <c r="L210" s="83">
        <v>7</v>
      </c>
      <c r="M210" s="83">
        <v>7</v>
      </c>
      <c r="N210" s="94">
        <v>0</v>
      </c>
      <c r="O210" s="93"/>
      <c r="P210" s="83">
        <v>0</v>
      </c>
    </row>
    <row r="211" spans="1:16" x14ac:dyDescent="0.25">
      <c r="A211" s="16">
        <v>49</v>
      </c>
      <c r="B211" s="90" t="s">
        <v>186</v>
      </c>
      <c r="C211" s="91"/>
      <c r="D211" s="92" t="s">
        <v>187</v>
      </c>
      <c r="E211" s="93"/>
      <c r="F211" s="2">
        <v>80000</v>
      </c>
      <c r="G211" s="2">
        <v>56000</v>
      </c>
      <c r="H211" s="13">
        <v>0</v>
      </c>
      <c r="I211" s="13">
        <v>0</v>
      </c>
      <c r="J211" s="3">
        <v>86.3</v>
      </c>
      <c r="K211" s="4" t="s">
        <v>697</v>
      </c>
      <c r="L211" s="83">
        <v>7</v>
      </c>
      <c r="M211" s="83">
        <v>7</v>
      </c>
      <c r="N211" s="94">
        <v>0</v>
      </c>
      <c r="O211" s="93"/>
      <c r="P211" s="83">
        <v>0</v>
      </c>
    </row>
    <row r="212" spans="1:16" x14ac:dyDescent="0.25">
      <c r="A212" s="16"/>
      <c r="B212" s="101" t="s">
        <v>19</v>
      </c>
      <c r="C212" s="102"/>
      <c r="D212" s="102"/>
      <c r="E212" s="102"/>
      <c r="F212" s="35">
        <f>F210</f>
        <v>496900</v>
      </c>
      <c r="G212" s="35">
        <f>G210</f>
        <v>397520</v>
      </c>
      <c r="H212" s="45">
        <f t="shared" ref="H212:I212" si="91">H210</f>
        <v>238400</v>
      </c>
      <c r="I212" s="45">
        <f t="shared" si="91"/>
        <v>238400</v>
      </c>
      <c r="J212" s="7" t="s">
        <v>13</v>
      </c>
      <c r="K212" s="8" t="s">
        <v>13</v>
      </c>
      <c r="L212" s="9" t="s">
        <v>13</v>
      </c>
      <c r="M212" s="9" t="s">
        <v>13</v>
      </c>
      <c r="N212" s="103" t="s">
        <v>13</v>
      </c>
      <c r="O212" s="104"/>
      <c r="P212" s="10" t="s">
        <v>13</v>
      </c>
    </row>
    <row r="213" spans="1:16" x14ac:dyDescent="0.25">
      <c r="A213" s="16"/>
      <c r="B213" s="105" t="s">
        <v>20</v>
      </c>
      <c r="C213" s="91"/>
      <c r="D213" s="91"/>
      <c r="E213" s="91"/>
      <c r="F213" s="6">
        <f>F211</f>
        <v>80000</v>
      </c>
      <c r="G213" s="6">
        <f>G211</f>
        <v>56000</v>
      </c>
      <c r="H213" s="14">
        <f t="shared" ref="H213:I213" si="92">H211</f>
        <v>0</v>
      </c>
      <c r="I213" s="14">
        <f t="shared" si="92"/>
        <v>0</v>
      </c>
      <c r="J213" s="7" t="s">
        <v>13</v>
      </c>
      <c r="K213" s="9" t="s">
        <v>13</v>
      </c>
      <c r="L213" s="9" t="s">
        <v>13</v>
      </c>
      <c r="M213" s="9" t="s">
        <v>13</v>
      </c>
      <c r="N213" s="103" t="s">
        <v>13</v>
      </c>
      <c r="O213" s="104"/>
      <c r="P213" s="10" t="s">
        <v>13</v>
      </c>
    </row>
    <row r="214" spans="1:16" x14ac:dyDescent="0.25">
      <c r="A214" s="16"/>
      <c r="B214" s="112" t="s">
        <v>188</v>
      </c>
      <c r="C214" s="113"/>
      <c r="D214" s="113"/>
      <c r="E214" s="113"/>
      <c r="F214" s="37">
        <f>SUM(F212:F213)</f>
        <v>576900</v>
      </c>
      <c r="G214" s="37">
        <f>SUM(G212:G213)</f>
        <v>453520</v>
      </c>
      <c r="H214" s="42">
        <f t="shared" ref="H214:I214" si="93">SUM(H212:H213)</f>
        <v>238400</v>
      </c>
      <c r="I214" s="42">
        <f t="shared" si="93"/>
        <v>238400</v>
      </c>
      <c r="J214" s="7" t="s">
        <v>13</v>
      </c>
      <c r="K214" s="9" t="s">
        <v>13</v>
      </c>
      <c r="L214" s="9" t="s">
        <v>13</v>
      </c>
      <c r="M214" s="9" t="s">
        <v>13</v>
      </c>
      <c r="N214" s="103" t="s">
        <v>13</v>
      </c>
      <c r="O214" s="104"/>
      <c r="P214" s="10" t="s">
        <v>13</v>
      </c>
    </row>
    <row r="215" spans="1:16" ht="17.100000000000001" customHeight="1" x14ac:dyDescent="0.25">
      <c r="A215" s="28">
        <v>36</v>
      </c>
      <c r="B215" s="98" t="s">
        <v>189</v>
      </c>
      <c r="C215" s="99"/>
      <c r="D215" s="99"/>
      <c r="E215" s="99"/>
      <c r="F215" s="99"/>
      <c r="G215" s="99"/>
      <c r="H215" s="114"/>
      <c r="I215" s="114"/>
      <c r="J215" s="99"/>
      <c r="K215" s="99"/>
      <c r="L215" s="99"/>
      <c r="M215" s="99"/>
      <c r="N215" s="99"/>
      <c r="O215" s="99"/>
      <c r="P215" s="89"/>
    </row>
    <row r="216" spans="1:16" x14ac:dyDescent="0.25">
      <c r="A216" s="16">
        <v>50</v>
      </c>
      <c r="B216" s="90" t="s">
        <v>190</v>
      </c>
      <c r="C216" s="91"/>
      <c r="D216" s="92" t="s">
        <v>191</v>
      </c>
      <c r="E216" s="93"/>
      <c r="F216" s="33">
        <v>800000</v>
      </c>
      <c r="G216" s="53">
        <v>550000</v>
      </c>
      <c r="H216" s="54">
        <v>550000</v>
      </c>
      <c r="I216" s="54">
        <v>550000</v>
      </c>
      <c r="J216" s="3">
        <v>114</v>
      </c>
      <c r="K216" s="4">
        <v>62</v>
      </c>
      <c r="L216" s="83">
        <v>7</v>
      </c>
      <c r="M216" s="83">
        <v>7</v>
      </c>
      <c r="N216" s="94">
        <v>0</v>
      </c>
      <c r="O216" s="93"/>
      <c r="P216" s="83">
        <v>0</v>
      </c>
    </row>
    <row r="217" spans="1:16" x14ac:dyDescent="0.25">
      <c r="A217" s="16"/>
      <c r="B217" s="101" t="s">
        <v>19</v>
      </c>
      <c r="C217" s="102"/>
      <c r="D217" s="102"/>
      <c r="E217" s="102"/>
      <c r="F217" s="35">
        <f>SUM(F216)</f>
        <v>800000</v>
      </c>
      <c r="G217" s="35">
        <f>SUM(G216)</f>
        <v>550000</v>
      </c>
      <c r="H217" s="45">
        <f t="shared" ref="H217:I217" si="94">SUM(H216)</f>
        <v>550000</v>
      </c>
      <c r="I217" s="45">
        <f t="shared" si="94"/>
        <v>550000</v>
      </c>
      <c r="J217" s="7" t="s">
        <v>13</v>
      </c>
      <c r="K217" s="8" t="s">
        <v>13</v>
      </c>
      <c r="L217" s="9" t="s">
        <v>13</v>
      </c>
      <c r="M217" s="9" t="s">
        <v>13</v>
      </c>
      <c r="N217" s="103" t="s">
        <v>13</v>
      </c>
      <c r="O217" s="104"/>
      <c r="P217" s="10" t="s">
        <v>13</v>
      </c>
    </row>
    <row r="218" spans="1:16" x14ac:dyDescent="0.25">
      <c r="A218" s="16"/>
      <c r="B218" s="105" t="s">
        <v>20</v>
      </c>
      <c r="C218" s="91"/>
      <c r="D218" s="91"/>
      <c r="E218" s="91"/>
      <c r="F218" s="6">
        <v>0</v>
      </c>
      <c r="G218" s="6">
        <v>0</v>
      </c>
      <c r="H218" s="14">
        <v>0</v>
      </c>
      <c r="I218" s="14">
        <v>0</v>
      </c>
      <c r="J218" s="7" t="s">
        <v>13</v>
      </c>
      <c r="K218" s="9" t="s">
        <v>13</v>
      </c>
      <c r="L218" s="9" t="s">
        <v>13</v>
      </c>
      <c r="M218" s="9" t="s">
        <v>13</v>
      </c>
      <c r="N218" s="103" t="s">
        <v>13</v>
      </c>
      <c r="O218" s="104"/>
      <c r="P218" s="10" t="s">
        <v>13</v>
      </c>
    </row>
    <row r="219" spans="1:16" x14ac:dyDescent="0.25">
      <c r="A219" s="16"/>
      <c r="B219" s="112" t="s">
        <v>194</v>
      </c>
      <c r="C219" s="113"/>
      <c r="D219" s="113"/>
      <c r="E219" s="113"/>
      <c r="F219" s="37">
        <f>SUM(F217:F218)</f>
        <v>800000</v>
      </c>
      <c r="G219" s="37">
        <f>SUM(G217:G218)</f>
        <v>550000</v>
      </c>
      <c r="H219" s="42">
        <f t="shared" ref="H219:I219" si="95">SUM(H217:H218)</f>
        <v>550000</v>
      </c>
      <c r="I219" s="42">
        <f t="shared" si="95"/>
        <v>550000</v>
      </c>
      <c r="J219" s="7" t="s">
        <v>13</v>
      </c>
      <c r="K219" s="9" t="s">
        <v>13</v>
      </c>
      <c r="L219" s="9" t="s">
        <v>13</v>
      </c>
      <c r="M219" s="9" t="s">
        <v>13</v>
      </c>
      <c r="N219" s="103" t="s">
        <v>13</v>
      </c>
      <c r="O219" s="104"/>
      <c r="P219" s="10" t="s">
        <v>13</v>
      </c>
    </row>
    <row r="220" spans="1:16" ht="17.100000000000001" customHeight="1" x14ac:dyDescent="0.25">
      <c r="A220" s="28">
        <v>37</v>
      </c>
      <c r="B220" s="98" t="s">
        <v>195</v>
      </c>
      <c r="C220" s="99"/>
      <c r="D220" s="99"/>
      <c r="E220" s="99"/>
      <c r="F220" s="99"/>
      <c r="G220" s="99"/>
      <c r="H220" s="91"/>
      <c r="I220" s="91"/>
      <c r="J220" s="99"/>
      <c r="K220" s="99"/>
      <c r="L220" s="99"/>
      <c r="M220" s="99"/>
      <c r="N220" s="99"/>
      <c r="O220" s="99"/>
      <c r="P220" s="89"/>
    </row>
    <row r="221" spans="1:16" x14ac:dyDescent="0.25">
      <c r="A221" s="16">
        <v>51</v>
      </c>
      <c r="B221" s="90" t="s">
        <v>196</v>
      </c>
      <c r="C221" s="91"/>
      <c r="D221" s="92" t="s">
        <v>197</v>
      </c>
      <c r="E221" s="93"/>
      <c r="F221" s="2">
        <v>881400</v>
      </c>
      <c r="G221" s="2">
        <v>792400</v>
      </c>
      <c r="H221" s="17">
        <v>421200</v>
      </c>
      <c r="I221" s="17">
        <v>421200</v>
      </c>
      <c r="J221" s="3">
        <v>102.5</v>
      </c>
      <c r="K221" s="4">
        <v>67</v>
      </c>
      <c r="L221" s="83">
        <v>7</v>
      </c>
      <c r="M221" s="83">
        <v>7</v>
      </c>
      <c r="N221" s="94">
        <v>0</v>
      </c>
      <c r="O221" s="93"/>
      <c r="P221" s="83">
        <v>0</v>
      </c>
    </row>
    <row r="222" spans="1:16" x14ac:dyDescent="0.25">
      <c r="A222" s="16">
        <v>52</v>
      </c>
      <c r="B222" s="90" t="s">
        <v>198</v>
      </c>
      <c r="C222" s="91"/>
      <c r="D222" s="92" t="s">
        <v>199</v>
      </c>
      <c r="E222" s="93"/>
      <c r="F222" s="2">
        <v>153000</v>
      </c>
      <c r="G222" s="2">
        <v>133000</v>
      </c>
      <c r="H222" s="2">
        <v>0</v>
      </c>
      <c r="I222" s="2">
        <v>0</v>
      </c>
      <c r="J222" s="3">
        <v>105</v>
      </c>
      <c r="K222" s="4">
        <v>37</v>
      </c>
      <c r="L222" s="83">
        <v>7</v>
      </c>
      <c r="M222" s="83">
        <v>7</v>
      </c>
      <c r="N222" s="94">
        <v>0</v>
      </c>
      <c r="O222" s="93"/>
      <c r="P222" s="83">
        <v>0</v>
      </c>
    </row>
    <row r="223" spans="1:16" x14ac:dyDescent="0.25">
      <c r="A223" s="16">
        <v>53</v>
      </c>
      <c r="B223" s="90" t="s">
        <v>200</v>
      </c>
      <c r="C223" s="91"/>
      <c r="D223" s="92" t="s">
        <v>201</v>
      </c>
      <c r="E223" s="93"/>
      <c r="F223" s="2">
        <v>120000</v>
      </c>
      <c r="G223" s="2">
        <v>84000</v>
      </c>
      <c r="H223" s="2">
        <v>0</v>
      </c>
      <c r="I223" s="2">
        <v>0</v>
      </c>
      <c r="J223" s="3">
        <v>94.5</v>
      </c>
      <c r="K223" s="4">
        <v>57</v>
      </c>
      <c r="L223" s="83">
        <v>7</v>
      </c>
      <c r="M223" s="83">
        <v>7</v>
      </c>
      <c r="N223" s="94">
        <v>0</v>
      </c>
      <c r="O223" s="93"/>
      <c r="P223" s="83">
        <v>0</v>
      </c>
    </row>
    <row r="224" spans="1:16" x14ac:dyDescent="0.25">
      <c r="A224" s="16">
        <v>54</v>
      </c>
      <c r="B224" s="137" t="s">
        <v>202</v>
      </c>
      <c r="C224" s="114"/>
      <c r="D224" s="138" t="s">
        <v>203</v>
      </c>
      <c r="E224" s="139"/>
      <c r="F224" s="46">
        <v>510000</v>
      </c>
      <c r="G224" s="47">
        <v>350000</v>
      </c>
      <c r="H224" s="47">
        <v>350000</v>
      </c>
      <c r="I224" s="47">
        <v>350000</v>
      </c>
      <c r="J224" s="3">
        <v>111.5</v>
      </c>
      <c r="K224" s="4">
        <v>67</v>
      </c>
      <c r="L224" s="83">
        <v>7</v>
      </c>
      <c r="M224" s="83">
        <v>7</v>
      </c>
      <c r="N224" s="94">
        <v>0</v>
      </c>
      <c r="O224" s="93"/>
      <c r="P224" s="83">
        <v>0</v>
      </c>
    </row>
    <row r="225" spans="1:16" x14ac:dyDescent="0.25">
      <c r="A225" s="16"/>
      <c r="B225" s="131" t="s">
        <v>19</v>
      </c>
      <c r="C225" s="132"/>
      <c r="D225" s="132"/>
      <c r="E225" s="132"/>
      <c r="F225" s="45">
        <f>SUM(F224)</f>
        <v>510000</v>
      </c>
      <c r="G225" s="45">
        <f>SUM(G224)</f>
        <v>350000</v>
      </c>
      <c r="H225" s="45">
        <f t="shared" ref="H225:I225" si="96">SUM(H224)</f>
        <v>350000</v>
      </c>
      <c r="I225" s="45">
        <f t="shared" si="96"/>
        <v>350000</v>
      </c>
      <c r="J225" s="7" t="s">
        <v>13</v>
      </c>
      <c r="K225" s="8" t="s">
        <v>13</v>
      </c>
      <c r="L225" s="9" t="s">
        <v>13</v>
      </c>
      <c r="M225" s="9" t="s">
        <v>13</v>
      </c>
      <c r="N225" s="103" t="s">
        <v>13</v>
      </c>
      <c r="O225" s="104"/>
      <c r="P225" s="10" t="s">
        <v>13</v>
      </c>
    </row>
    <row r="226" spans="1:16" x14ac:dyDescent="0.25">
      <c r="A226" s="16"/>
      <c r="B226" s="133" t="s">
        <v>20</v>
      </c>
      <c r="C226" s="134"/>
      <c r="D226" s="134"/>
      <c r="E226" s="134"/>
      <c r="F226" s="25">
        <f>SUM(F221+F222+F223)</f>
        <v>1154400</v>
      </c>
      <c r="G226" s="25">
        <f>SUM(G221+G222+G223)</f>
        <v>1009400</v>
      </c>
      <c r="H226" s="25">
        <f t="shared" ref="H226:I226" si="97">SUM(H221+H222+H223)</f>
        <v>421200</v>
      </c>
      <c r="I226" s="25">
        <f t="shared" si="97"/>
        <v>421200</v>
      </c>
      <c r="J226" s="7" t="s">
        <v>13</v>
      </c>
      <c r="K226" s="9" t="s">
        <v>13</v>
      </c>
      <c r="L226" s="9" t="s">
        <v>13</v>
      </c>
      <c r="M226" s="9" t="s">
        <v>13</v>
      </c>
      <c r="N226" s="103" t="s">
        <v>13</v>
      </c>
      <c r="O226" s="104"/>
      <c r="P226" s="10" t="s">
        <v>13</v>
      </c>
    </row>
    <row r="227" spans="1:16" x14ac:dyDescent="0.25">
      <c r="A227" s="16"/>
      <c r="B227" s="135" t="s">
        <v>204</v>
      </c>
      <c r="C227" s="136"/>
      <c r="D227" s="136"/>
      <c r="E227" s="136"/>
      <c r="F227" s="42">
        <f>SUM(F225:F226)</f>
        <v>1664400</v>
      </c>
      <c r="G227" s="42">
        <f>SUM(G225:G226)</f>
        <v>1359400</v>
      </c>
      <c r="H227" s="42">
        <f t="shared" ref="H227:I227" si="98">SUM(H225:H226)</f>
        <v>771200</v>
      </c>
      <c r="I227" s="42">
        <f t="shared" si="98"/>
        <v>771200</v>
      </c>
      <c r="J227" s="7" t="s">
        <v>13</v>
      </c>
      <c r="K227" s="9" t="s">
        <v>13</v>
      </c>
      <c r="L227" s="9" t="s">
        <v>13</v>
      </c>
      <c r="M227" s="9" t="s">
        <v>13</v>
      </c>
      <c r="N227" s="103" t="s">
        <v>13</v>
      </c>
      <c r="O227" s="104"/>
      <c r="P227" s="10" t="s">
        <v>13</v>
      </c>
    </row>
    <row r="228" spans="1:16" ht="17.100000000000001" customHeight="1" x14ac:dyDescent="0.25">
      <c r="A228" s="28">
        <v>38</v>
      </c>
      <c r="B228" s="130" t="s">
        <v>205</v>
      </c>
      <c r="C228" s="91"/>
      <c r="D228" s="91"/>
      <c r="E228" s="91"/>
      <c r="F228" s="91"/>
      <c r="G228" s="91"/>
      <c r="H228" s="114"/>
      <c r="I228" s="114"/>
      <c r="J228" s="99"/>
      <c r="K228" s="99"/>
      <c r="L228" s="99"/>
      <c r="M228" s="99"/>
      <c r="N228" s="99"/>
      <c r="O228" s="99"/>
      <c r="P228" s="89"/>
    </row>
    <row r="229" spans="1:16" x14ac:dyDescent="0.25">
      <c r="A229" s="16">
        <v>55</v>
      </c>
      <c r="B229" s="90" t="s">
        <v>206</v>
      </c>
      <c r="C229" s="91"/>
      <c r="D229" s="92" t="s">
        <v>207</v>
      </c>
      <c r="E229" s="93"/>
      <c r="F229" s="33">
        <v>360000</v>
      </c>
      <c r="G229" s="53">
        <v>300000</v>
      </c>
      <c r="H229" s="63">
        <v>0</v>
      </c>
      <c r="I229" s="63">
        <v>0</v>
      </c>
      <c r="J229" s="3">
        <v>85.3</v>
      </c>
      <c r="K229" s="4">
        <v>37</v>
      </c>
      <c r="L229" s="83">
        <v>7</v>
      </c>
      <c r="M229" s="83">
        <v>7</v>
      </c>
      <c r="N229" s="94">
        <v>0</v>
      </c>
      <c r="O229" s="93"/>
      <c r="P229" s="83">
        <v>0</v>
      </c>
    </row>
    <row r="230" spans="1:16" x14ac:dyDescent="0.25">
      <c r="A230" s="16"/>
      <c r="B230" s="101" t="s">
        <v>19</v>
      </c>
      <c r="C230" s="102"/>
      <c r="D230" s="102"/>
      <c r="E230" s="102"/>
      <c r="F230" s="35">
        <f>SUM(F229)</f>
        <v>360000</v>
      </c>
      <c r="G230" s="35">
        <f>SUM(G229)</f>
        <v>300000</v>
      </c>
      <c r="H230" s="45">
        <f t="shared" ref="H230:I230" si="99">SUM(H229)</f>
        <v>0</v>
      </c>
      <c r="I230" s="45">
        <f t="shared" si="99"/>
        <v>0</v>
      </c>
      <c r="J230" s="7" t="s">
        <v>13</v>
      </c>
      <c r="K230" s="8" t="s">
        <v>13</v>
      </c>
      <c r="L230" s="9" t="s">
        <v>13</v>
      </c>
      <c r="M230" s="9" t="s">
        <v>13</v>
      </c>
      <c r="N230" s="103" t="s">
        <v>13</v>
      </c>
      <c r="O230" s="104"/>
      <c r="P230" s="10" t="s">
        <v>13</v>
      </c>
    </row>
    <row r="231" spans="1:16" x14ac:dyDescent="0.25">
      <c r="A231" s="16"/>
      <c r="B231" s="105" t="s">
        <v>20</v>
      </c>
      <c r="C231" s="91"/>
      <c r="D231" s="91"/>
      <c r="E231" s="91"/>
      <c r="F231" s="6">
        <v>0</v>
      </c>
      <c r="G231" s="6">
        <v>0</v>
      </c>
      <c r="H231" s="14">
        <v>0</v>
      </c>
      <c r="I231" s="14">
        <v>0</v>
      </c>
      <c r="J231" s="7" t="s">
        <v>13</v>
      </c>
      <c r="K231" s="9" t="s">
        <v>13</v>
      </c>
      <c r="L231" s="9" t="s">
        <v>13</v>
      </c>
      <c r="M231" s="9" t="s">
        <v>13</v>
      </c>
      <c r="N231" s="103" t="s">
        <v>13</v>
      </c>
      <c r="O231" s="104"/>
      <c r="P231" s="10" t="s">
        <v>13</v>
      </c>
    </row>
    <row r="232" spans="1:16" x14ac:dyDescent="0.25">
      <c r="A232" s="16"/>
      <c r="B232" s="112" t="s">
        <v>208</v>
      </c>
      <c r="C232" s="113"/>
      <c r="D232" s="113"/>
      <c r="E232" s="113"/>
      <c r="F232" s="37">
        <f>SUM(F230:F231)</f>
        <v>360000</v>
      </c>
      <c r="G232" s="37">
        <f>SUM(G230:G231)</f>
        <v>300000</v>
      </c>
      <c r="H232" s="42">
        <f t="shared" ref="H232:I232" si="100">SUM(H230:H231)</f>
        <v>0</v>
      </c>
      <c r="I232" s="42">
        <f t="shared" si="100"/>
        <v>0</v>
      </c>
      <c r="J232" s="7" t="s">
        <v>13</v>
      </c>
      <c r="K232" s="9" t="s">
        <v>13</v>
      </c>
      <c r="L232" s="9" t="s">
        <v>13</v>
      </c>
      <c r="M232" s="9" t="s">
        <v>13</v>
      </c>
      <c r="N232" s="103" t="s">
        <v>13</v>
      </c>
      <c r="O232" s="104"/>
      <c r="P232" s="10" t="s">
        <v>13</v>
      </c>
    </row>
    <row r="233" spans="1:16" ht="17.100000000000001" customHeight="1" x14ac:dyDescent="0.25">
      <c r="A233" s="28">
        <v>39</v>
      </c>
      <c r="B233" s="98" t="s">
        <v>209</v>
      </c>
      <c r="C233" s="99"/>
      <c r="D233" s="99"/>
      <c r="E233" s="99"/>
      <c r="F233" s="99"/>
      <c r="G233" s="99"/>
      <c r="H233" s="91"/>
      <c r="I233" s="91"/>
      <c r="J233" s="99"/>
      <c r="K233" s="99"/>
      <c r="L233" s="99"/>
      <c r="M233" s="99"/>
      <c r="N233" s="99"/>
      <c r="O233" s="99"/>
      <c r="P233" s="89"/>
    </row>
    <row r="234" spans="1:16" x14ac:dyDescent="0.25">
      <c r="A234" s="16">
        <v>56</v>
      </c>
      <c r="B234" s="90" t="s">
        <v>210</v>
      </c>
      <c r="C234" s="91"/>
      <c r="D234" s="92" t="s">
        <v>211</v>
      </c>
      <c r="E234" s="93"/>
      <c r="F234" s="2">
        <v>154450</v>
      </c>
      <c r="G234" s="2">
        <v>105600</v>
      </c>
      <c r="H234" s="13">
        <v>0</v>
      </c>
      <c r="I234" s="13">
        <v>0</v>
      </c>
      <c r="J234" s="3">
        <v>98.5</v>
      </c>
      <c r="K234" s="4" t="s">
        <v>697</v>
      </c>
      <c r="L234" s="83">
        <v>7</v>
      </c>
      <c r="M234" s="83">
        <v>7</v>
      </c>
      <c r="N234" s="94">
        <v>0</v>
      </c>
      <c r="O234" s="93"/>
      <c r="P234" s="83">
        <v>0</v>
      </c>
    </row>
    <row r="235" spans="1:16" x14ac:dyDescent="0.25">
      <c r="A235" s="16">
        <v>57</v>
      </c>
      <c r="B235" s="90" t="s">
        <v>212</v>
      </c>
      <c r="C235" s="91"/>
      <c r="D235" s="92" t="s">
        <v>213</v>
      </c>
      <c r="E235" s="93"/>
      <c r="F235" s="2">
        <v>75600</v>
      </c>
      <c r="G235" s="49">
        <v>52000</v>
      </c>
      <c r="H235" s="18">
        <v>0</v>
      </c>
      <c r="I235" s="18">
        <v>0</v>
      </c>
      <c r="J235" s="3">
        <v>98.5</v>
      </c>
      <c r="K235" s="4" t="s">
        <v>697</v>
      </c>
      <c r="L235" s="83">
        <v>7</v>
      </c>
      <c r="M235" s="83">
        <v>7</v>
      </c>
      <c r="N235" s="94">
        <v>0</v>
      </c>
      <c r="O235" s="93"/>
      <c r="P235" s="83">
        <v>0</v>
      </c>
    </row>
    <row r="236" spans="1:16" x14ac:dyDescent="0.25">
      <c r="A236" s="16"/>
      <c r="B236" s="101" t="s">
        <v>19</v>
      </c>
      <c r="C236" s="102"/>
      <c r="D236" s="102"/>
      <c r="E236" s="102"/>
      <c r="F236" s="35">
        <v>0</v>
      </c>
      <c r="G236" s="35">
        <v>0</v>
      </c>
      <c r="H236" s="45">
        <v>0</v>
      </c>
      <c r="I236" s="45">
        <v>0</v>
      </c>
      <c r="J236" s="7" t="s">
        <v>13</v>
      </c>
      <c r="K236" s="8" t="s">
        <v>13</v>
      </c>
      <c r="L236" s="9" t="s">
        <v>13</v>
      </c>
      <c r="M236" s="9" t="s">
        <v>13</v>
      </c>
      <c r="N236" s="103" t="s">
        <v>13</v>
      </c>
      <c r="O236" s="104"/>
      <c r="P236" s="10" t="s">
        <v>13</v>
      </c>
    </row>
    <row r="237" spans="1:16" x14ac:dyDescent="0.25">
      <c r="A237" s="16"/>
      <c r="B237" s="112" t="s">
        <v>20</v>
      </c>
      <c r="C237" s="113"/>
      <c r="D237" s="113"/>
      <c r="E237" s="113"/>
      <c r="F237" s="37">
        <f>SUM(F234+F235)</f>
        <v>230050</v>
      </c>
      <c r="G237" s="37">
        <f>SUM(G234+G235)</f>
        <v>157600</v>
      </c>
      <c r="H237" s="42">
        <f t="shared" ref="H237:I237" si="101">SUM(H234+H235)</f>
        <v>0</v>
      </c>
      <c r="I237" s="42">
        <f t="shared" si="101"/>
        <v>0</v>
      </c>
      <c r="J237" s="7" t="s">
        <v>13</v>
      </c>
      <c r="K237" s="9" t="s">
        <v>13</v>
      </c>
      <c r="L237" s="9" t="s">
        <v>13</v>
      </c>
      <c r="M237" s="9" t="s">
        <v>13</v>
      </c>
      <c r="N237" s="103" t="s">
        <v>13</v>
      </c>
      <c r="O237" s="104"/>
      <c r="P237" s="10" t="s">
        <v>13</v>
      </c>
    </row>
    <row r="238" spans="1:16" x14ac:dyDescent="0.25">
      <c r="A238" s="16"/>
      <c r="B238" s="105" t="s">
        <v>214</v>
      </c>
      <c r="C238" s="91"/>
      <c r="D238" s="91"/>
      <c r="E238" s="91"/>
      <c r="F238" s="6">
        <f>SUM(F236:F237)</f>
        <v>230050</v>
      </c>
      <c r="G238" s="6">
        <f>SUM(G236:G237)</f>
        <v>157600</v>
      </c>
      <c r="H238" s="14">
        <f t="shared" ref="H238:I238" si="102">SUM(H236:H237)</f>
        <v>0</v>
      </c>
      <c r="I238" s="14">
        <f t="shared" si="102"/>
        <v>0</v>
      </c>
      <c r="J238" s="7" t="s">
        <v>13</v>
      </c>
      <c r="K238" s="9" t="s">
        <v>13</v>
      </c>
      <c r="L238" s="9" t="s">
        <v>13</v>
      </c>
      <c r="M238" s="9" t="s">
        <v>13</v>
      </c>
      <c r="N238" s="103" t="s">
        <v>13</v>
      </c>
      <c r="O238" s="104"/>
      <c r="P238" s="10" t="s">
        <v>13</v>
      </c>
    </row>
    <row r="239" spans="1:16" ht="17.100000000000001" customHeight="1" x14ac:dyDescent="0.25">
      <c r="A239" s="28">
        <v>40</v>
      </c>
      <c r="B239" s="98" t="s">
        <v>215</v>
      </c>
      <c r="C239" s="99"/>
      <c r="D239" s="99"/>
      <c r="E239" s="99"/>
      <c r="F239" s="99"/>
      <c r="G239" s="99"/>
      <c r="H239" s="114"/>
      <c r="I239" s="114"/>
      <c r="J239" s="99"/>
      <c r="K239" s="99"/>
      <c r="L239" s="99"/>
      <c r="M239" s="99"/>
      <c r="N239" s="99"/>
      <c r="O239" s="99"/>
      <c r="P239" s="89"/>
    </row>
    <row r="240" spans="1:16" x14ac:dyDescent="0.25">
      <c r="A240" s="16">
        <v>58</v>
      </c>
      <c r="B240" s="90" t="s">
        <v>216</v>
      </c>
      <c r="C240" s="91"/>
      <c r="D240" s="92" t="s">
        <v>217</v>
      </c>
      <c r="E240" s="93"/>
      <c r="F240" s="33">
        <v>350000</v>
      </c>
      <c r="G240" s="53">
        <v>294000</v>
      </c>
      <c r="H240" s="63">
        <v>0</v>
      </c>
      <c r="I240" s="63">
        <v>0</v>
      </c>
      <c r="J240" s="3">
        <v>83</v>
      </c>
      <c r="K240" s="4">
        <v>60</v>
      </c>
      <c r="L240" s="83">
        <v>7</v>
      </c>
      <c r="M240" s="83">
        <v>7</v>
      </c>
      <c r="N240" s="94">
        <v>0</v>
      </c>
      <c r="O240" s="93"/>
      <c r="P240" s="83">
        <v>0</v>
      </c>
    </row>
    <row r="241" spans="1:16" x14ac:dyDescent="0.25">
      <c r="A241" s="16"/>
      <c r="B241" s="101" t="s">
        <v>19</v>
      </c>
      <c r="C241" s="102"/>
      <c r="D241" s="102"/>
      <c r="E241" s="102"/>
      <c r="F241" s="35">
        <f>SUM(F240)</f>
        <v>350000</v>
      </c>
      <c r="G241" s="35">
        <f>SUM(G240)</f>
        <v>294000</v>
      </c>
      <c r="H241" s="45">
        <f t="shared" ref="H241:I241" si="103">SUM(H240)</f>
        <v>0</v>
      </c>
      <c r="I241" s="45">
        <f t="shared" si="103"/>
        <v>0</v>
      </c>
      <c r="J241" s="7" t="s">
        <v>13</v>
      </c>
      <c r="K241" s="8" t="s">
        <v>13</v>
      </c>
      <c r="L241" s="9" t="s">
        <v>13</v>
      </c>
      <c r="M241" s="9" t="s">
        <v>13</v>
      </c>
      <c r="N241" s="103" t="s">
        <v>13</v>
      </c>
      <c r="O241" s="104"/>
      <c r="P241" s="10" t="s">
        <v>13</v>
      </c>
    </row>
    <row r="242" spans="1:16" x14ac:dyDescent="0.25">
      <c r="A242" s="16"/>
      <c r="B242" s="105" t="s">
        <v>20</v>
      </c>
      <c r="C242" s="91"/>
      <c r="D242" s="91"/>
      <c r="E242" s="91"/>
      <c r="F242" s="6">
        <v>0</v>
      </c>
      <c r="G242" s="6">
        <v>0</v>
      </c>
      <c r="H242" s="14">
        <v>0</v>
      </c>
      <c r="I242" s="14">
        <v>0</v>
      </c>
      <c r="J242" s="7" t="s">
        <v>13</v>
      </c>
      <c r="K242" s="9" t="s">
        <v>13</v>
      </c>
      <c r="L242" s="9" t="s">
        <v>13</v>
      </c>
      <c r="M242" s="9" t="s">
        <v>13</v>
      </c>
      <c r="N242" s="103" t="s">
        <v>13</v>
      </c>
      <c r="O242" s="104"/>
      <c r="P242" s="10" t="s">
        <v>13</v>
      </c>
    </row>
    <row r="243" spans="1:16" x14ac:dyDescent="0.25">
      <c r="A243" s="16"/>
      <c r="B243" s="112" t="s">
        <v>218</v>
      </c>
      <c r="C243" s="113"/>
      <c r="D243" s="113"/>
      <c r="E243" s="113"/>
      <c r="F243" s="37">
        <f>SUM(F241:F242)</f>
        <v>350000</v>
      </c>
      <c r="G243" s="37">
        <f>SUM(G241:G242)</f>
        <v>294000</v>
      </c>
      <c r="H243" s="42">
        <f t="shared" ref="H243:I243" si="104">SUM(H241:H242)</f>
        <v>0</v>
      </c>
      <c r="I243" s="42">
        <f t="shared" si="104"/>
        <v>0</v>
      </c>
      <c r="J243" s="7" t="s">
        <v>13</v>
      </c>
      <c r="K243" s="9" t="s">
        <v>13</v>
      </c>
      <c r="L243" s="9" t="s">
        <v>13</v>
      </c>
      <c r="M243" s="9" t="s">
        <v>13</v>
      </c>
      <c r="N243" s="103" t="s">
        <v>13</v>
      </c>
      <c r="O243" s="104"/>
      <c r="P243" s="10" t="s">
        <v>13</v>
      </c>
    </row>
    <row r="244" spans="1:16" ht="17.100000000000001" customHeight="1" x14ac:dyDescent="0.25">
      <c r="A244" s="28">
        <v>41</v>
      </c>
      <c r="B244" s="98" t="s">
        <v>219</v>
      </c>
      <c r="C244" s="99"/>
      <c r="D244" s="99"/>
      <c r="E244" s="99"/>
      <c r="F244" s="99"/>
      <c r="G244" s="99"/>
      <c r="H244" s="91"/>
      <c r="I244" s="91"/>
      <c r="J244" s="99"/>
      <c r="K244" s="99"/>
      <c r="L244" s="99"/>
      <c r="M244" s="99"/>
      <c r="N244" s="99"/>
      <c r="O244" s="99"/>
      <c r="P244" s="89"/>
    </row>
    <row r="245" spans="1:16" x14ac:dyDescent="0.25">
      <c r="A245" s="16">
        <v>59</v>
      </c>
      <c r="B245" s="90" t="s">
        <v>220</v>
      </c>
      <c r="C245" s="91"/>
      <c r="D245" s="92" t="s">
        <v>221</v>
      </c>
      <c r="E245" s="93"/>
      <c r="F245" s="2">
        <v>4070704</v>
      </c>
      <c r="G245" s="2">
        <v>3432400</v>
      </c>
      <c r="H245" s="17">
        <v>584400</v>
      </c>
      <c r="I245" s="17">
        <v>584400</v>
      </c>
      <c r="J245" s="3">
        <v>99.5</v>
      </c>
      <c r="K245" s="4">
        <v>67</v>
      </c>
      <c r="L245" s="83">
        <v>7</v>
      </c>
      <c r="M245" s="83">
        <v>7</v>
      </c>
      <c r="N245" s="94">
        <v>0</v>
      </c>
      <c r="O245" s="93"/>
      <c r="P245" s="83">
        <v>0</v>
      </c>
    </row>
    <row r="246" spans="1:16" x14ac:dyDescent="0.25">
      <c r="A246" s="16">
        <v>60</v>
      </c>
      <c r="B246" s="90" t="s">
        <v>222</v>
      </c>
      <c r="C246" s="91"/>
      <c r="D246" s="92" t="s">
        <v>223</v>
      </c>
      <c r="E246" s="93"/>
      <c r="F246" s="2">
        <v>75800</v>
      </c>
      <c r="G246" s="2">
        <v>53000</v>
      </c>
      <c r="H246" s="13">
        <v>0</v>
      </c>
      <c r="I246" s="13">
        <v>0</v>
      </c>
      <c r="J246" s="3">
        <v>100.5</v>
      </c>
      <c r="K246" s="4" t="s">
        <v>697</v>
      </c>
      <c r="L246" s="83">
        <v>7</v>
      </c>
      <c r="M246" s="83">
        <v>7</v>
      </c>
      <c r="N246" s="94">
        <v>0</v>
      </c>
      <c r="O246" s="93"/>
      <c r="P246" s="83">
        <v>0</v>
      </c>
    </row>
    <row r="247" spans="1:16" x14ac:dyDescent="0.25">
      <c r="A247" s="16">
        <v>61</v>
      </c>
      <c r="B247" s="90" t="s">
        <v>224</v>
      </c>
      <c r="C247" s="91"/>
      <c r="D247" s="92" t="s">
        <v>225</v>
      </c>
      <c r="E247" s="93"/>
      <c r="F247" s="2">
        <v>246000</v>
      </c>
      <c r="G247" s="49">
        <v>172000</v>
      </c>
      <c r="H247" s="18">
        <v>0</v>
      </c>
      <c r="I247" s="18">
        <v>0</v>
      </c>
      <c r="J247" s="3">
        <v>92.3</v>
      </c>
      <c r="K247" s="4" t="s">
        <v>697</v>
      </c>
      <c r="L247" s="83">
        <v>7</v>
      </c>
      <c r="M247" s="83">
        <v>7</v>
      </c>
      <c r="N247" s="94">
        <v>0</v>
      </c>
      <c r="O247" s="93"/>
      <c r="P247" s="83">
        <v>0</v>
      </c>
    </row>
    <row r="248" spans="1:16" x14ac:dyDescent="0.25">
      <c r="A248" s="16"/>
      <c r="B248" s="101" t="s">
        <v>19</v>
      </c>
      <c r="C248" s="102"/>
      <c r="D248" s="102"/>
      <c r="E248" s="102"/>
      <c r="F248" s="35">
        <v>0</v>
      </c>
      <c r="G248" s="35">
        <v>0</v>
      </c>
      <c r="H248" s="45">
        <v>0</v>
      </c>
      <c r="I248" s="45">
        <v>0</v>
      </c>
      <c r="J248" s="7" t="s">
        <v>13</v>
      </c>
      <c r="K248" s="8" t="s">
        <v>13</v>
      </c>
      <c r="L248" s="9" t="s">
        <v>13</v>
      </c>
      <c r="M248" s="9" t="s">
        <v>13</v>
      </c>
      <c r="N248" s="103" t="s">
        <v>13</v>
      </c>
      <c r="O248" s="104"/>
      <c r="P248" s="10" t="s">
        <v>13</v>
      </c>
    </row>
    <row r="249" spans="1:16" x14ac:dyDescent="0.25">
      <c r="A249" s="16"/>
      <c r="B249" s="105" t="s">
        <v>20</v>
      </c>
      <c r="C249" s="91"/>
      <c r="D249" s="91"/>
      <c r="E249" s="91"/>
      <c r="F249" s="6">
        <f>SUM(F245:F247)</f>
        <v>4392504</v>
      </c>
      <c r="G249" s="6">
        <f>SUM(G245:G247)</f>
        <v>3657400</v>
      </c>
      <c r="H249" s="14">
        <f t="shared" ref="H249:I249" si="105">SUM(H245:H247)</f>
        <v>584400</v>
      </c>
      <c r="I249" s="14">
        <f t="shared" si="105"/>
        <v>584400</v>
      </c>
      <c r="J249" s="7" t="s">
        <v>13</v>
      </c>
      <c r="K249" s="9" t="s">
        <v>13</v>
      </c>
      <c r="L249" s="9" t="s">
        <v>13</v>
      </c>
      <c r="M249" s="9" t="s">
        <v>13</v>
      </c>
      <c r="N249" s="103" t="s">
        <v>13</v>
      </c>
      <c r="O249" s="104"/>
      <c r="P249" s="10" t="s">
        <v>13</v>
      </c>
    </row>
    <row r="250" spans="1:16" x14ac:dyDescent="0.25">
      <c r="A250" s="16"/>
      <c r="B250" s="121" t="s">
        <v>226</v>
      </c>
      <c r="C250" s="122"/>
      <c r="D250" s="122"/>
      <c r="E250" s="122"/>
      <c r="F250" s="39">
        <f>SUM(F248:F249)</f>
        <v>4392504</v>
      </c>
      <c r="G250" s="39">
        <f>SUM(G248:G249)</f>
        <v>3657400</v>
      </c>
      <c r="H250" s="42">
        <f t="shared" ref="H250:I250" si="106">SUM(H248:H249)</f>
        <v>584400</v>
      </c>
      <c r="I250" s="42">
        <f t="shared" si="106"/>
        <v>584400</v>
      </c>
      <c r="J250" s="7" t="s">
        <v>13</v>
      </c>
      <c r="K250" s="9" t="s">
        <v>13</v>
      </c>
      <c r="L250" s="9" t="s">
        <v>13</v>
      </c>
      <c r="M250" s="9" t="s">
        <v>13</v>
      </c>
      <c r="N250" s="103" t="s">
        <v>13</v>
      </c>
      <c r="O250" s="104"/>
      <c r="P250" s="10" t="s">
        <v>13</v>
      </c>
    </row>
    <row r="251" spans="1:16" x14ac:dyDescent="0.25">
      <c r="A251" s="16"/>
      <c r="B251" s="123" t="s">
        <v>19</v>
      </c>
      <c r="C251" s="124"/>
      <c r="D251" s="124"/>
      <c r="E251" s="124"/>
      <c r="F251" s="41">
        <f>SUM(F190+F195+F201+F206+F212+F217+F225+F230+F236+F241+F248)</f>
        <v>3667321</v>
      </c>
      <c r="G251" s="41">
        <f>SUM(G190+G195+G201+G206+G212+G217+G225+G230+G236+G241+G248)</f>
        <v>2529533</v>
      </c>
      <c r="H251" s="41">
        <f t="shared" ref="H251:I251" si="107">SUM(H190+H195+H201+H206+H212+H217+H225+H230+H236+H241+H248)</f>
        <v>1488400</v>
      </c>
      <c r="I251" s="41">
        <f t="shared" si="107"/>
        <v>1488400</v>
      </c>
      <c r="J251" s="7" t="s">
        <v>13</v>
      </c>
      <c r="K251" s="9" t="s">
        <v>13</v>
      </c>
      <c r="L251" s="9" t="s">
        <v>13</v>
      </c>
      <c r="M251" s="9" t="s">
        <v>13</v>
      </c>
      <c r="N251" s="103" t="s">
        <v>13</v>
      </c>
      <c r="O251" s="104"/>
      <c r="P251" s="10" t="s">
        <v>13</v>
      </c>
    </row>
    <row r="252" spans="1:16" x14ac:dyDescent="0.25">
      <c r="A252" s="16"/>
      <c r="B252" s="116" t="s">
        <v>20</v>
      </c>
      <c r="C252" s="117"/>
      <c r="D252" s="117"/>
      <c r="E252" s="117"/>
      <c r="F252" s="24">
        <f>SUM(F191+F196+F202+F207+F213+F218+F226+F231+F237+F242+F249)</f>
        <v>6070124</v>
      </c>
      <c r="G252" s="24">
        <f>SUM(G191+G196+G202+G207+G213+G218+G226+G231+G237+G242+G249)</f>
        <v>5019400</v>
      </c>
      <c r="H252" s="24">
        <f t="shared" ref="H252:I252" si="108">SUM(H191+H196+H202+H207+H213+H218+H226+H231+H237+H242+H249)</f>
        <v>1072200</v>
      </c>
      <c r="I252" s="24">
        <f t="shared" si="108"/>
        <v>1072200</v>
      </c>
      <c r="J252" s="7" t="s">
        <v>13</v>
      </c>
      <c r="K252" s="9" t="s">
        <v>13</v>
      </c>
      <c r="L252" s="9" t="s">
        <v>13</v>
      </c>
      <c r="M252" s="9" t="s">
        <v>13</v>
      </c>
      <c r="N252" s="103" t="s">
        <v>13</v>
      </c>
      <c r="O252" s="104"/>
      <c r="P252" s="10" t="s">
        <v>13</v>
      </c>
    </row>
    <row r="253" spans="1:16" x14ac:dyDescent="0.25">
      <c r="A253" s="16"/>
      <c r="B253" s="118" t="s">
        <v>227</v>
      </c>
      <c r="C253" s="119"/>
      <c r="D253" s="119"/>
      <c r="E253" s="119"/>
      <c r="F253" s="40">
        <f>SUM(F251:F252)</f>
        <v>9737445</v>
      </c>
      <c r="G253" s="40">
        <f>SUM(G251:G252)</f>
        <v>7548933</v>
      </c>
      <c r="H253" s="40">
        <f t="shared" ref="H253:I253" si="109">SUM(H251:H252)</f>
        <v>2560600</v>
      </c>
      <c r="I253" s="40">
        <f t="shared" si="109"/>
        <v>2560600</v>
      </c>
      <c r="J253" s="7" t="s">
        <v>13</v>
      </c>
      <c r="K253" s="9" t="s">
        <v>13</v>
      </c>
      <c r="L253" s="9" t="s">
        <v>13</v>
      </c>
      <c r="M253" s="9" t="s">
        <v>13</v>
      </c>
      <c r="N253" s="103" t="s">
        <v>13</v>
      </c>
      <c r="O253" s="104"/>
      <c r="P253" s="10" t="s">
        <v>13</v>
      </c>
    </row>
    <row r="254" spans="1:16" ht="18.600000000000001" customHeight="1" x14ac:dyDescent="0.25">
      <c r="A254" s="30" t="s">
        <v>684</v>
      </c>
      <c r="B254" s="120" t="s">
        <v>228</v>
      </c>
      <c r="C254" s="91"/>
      <c r="D254" s="91"/>
      <c r="E254" s="91"/>
      <c r="F254" s="91"/>
      <c r="G254" s="91"/>
      <c r="H254" s="91"/>
      <c r="I254" s="91"/>
      <c r="J254" s="99"/>
      <c r="K254" s="99"/>
      <c r="L254" s="99"/>
      <c r="M254" s="99"/>
      <c r="N254" s="99"/>
      <c r="O254" s="99"/>
      <c r="P254" s="89"/>
    </row>
    <row r="255" spans="1:16" ht="17.100000000000001" customHeight="1" x14ac:dyDescent="0.25">
      <c r="A255" s="28">
        <v>42</v>
      </c>
      <c r="B255" s="98" t="s">
        <v>671</v>
      </c>
      <c r="C255" s="99"/>
      <c r="D255" s="99"/>
      <c r="E255" s="99"/>
      <c r="F255" s="100"/>
      <c r="G255" s="100"/>
      <c r="H255" s="99"/>
      <c r="I255" s="99"/>
      <c r="J255" s="99"/>
      <c r="K255" s="99"/>
      <c r="L255" s="99"/>
      <c r="M255" s="99"/>
      <c r="N255" s="99"/>
      <c r="O255" s="99"/>
      <c r="P255" s="89"/>
    </row>
    <row r="256" spans="1:16" x14ac:dyDescent="0.25">
      <c r="A256" s="16">
        <v>62</v>
      </c>
      <c r="B256" s="90" t="s">
        <v>288</v>
      </c>
      <c r="C256" s="91"/>
      <c r="D256" s="92" t="s">
        <v>289</v>
      </c>
      <c r="E256" s="91"/>
      <c r="F256" s="18">
        <v>115600</v>
      </c>
      <c r="G256" s="18">
        <v>104000</v>
      </c>
      <c r="H256" s="51">
        <v>0</v>
      </c>
      <c r="I256" s="51">
        <v>0</v>
      </c>
      <c r="J256" s="3" t="s">
        <v>697</v>
      </c>
      <c r="K256" s="4" t="s">
        <v>697</v>
      </c>
      <c r="L256" s="83">
        <v>7</v>
      </c>
      <c r="M256" s="83">
        <v>7</v>
      </c>
      <c r="N256" s="94">
        <v>0</v>
      </c>
      <c r="O256" s="93"/>
      <c r="P256" s="83">
        <v>0</v>
      </c>
    </row>
    <row r="257" spans="1:16" x14ac:dyDescent="0.25">
      <c r="A257" s="16"/>
      <c r="B257" s="101" t="s">
        <v>19</v>
      </c>
      <c r="C257" s="102"/>
      <c r="D257" s="102"/>
      <c r="E257" s="102"/>
      <c r="F257" s="45">
        <v>0</v>
      </c>
      <c r="G257" s="52">
        <v>0</v>
      </c>
      <c r="H257" s="45">
        <v>0</v>
      </c>
      <c r="I257" s="45">
        <v>0</v>
      </c>
      <c r="J257" s="7" t="s">
        <v>13</v>
      </c>
      <c r="K257" s="8" t="s">
        <v>13</v>
      </c>
      <c r="L257" s="9" t="s">
        <v>13</v>
      </c>
      <c r="M257" s="9" t="s">
        <v>13</v>
      </c>
      <c r="N257" s="103" t="s">
        <v>13</v>
      </c>
      <c r="O257" s="104"/>
      <c r="P257" s="10" t="s">
        <v>13</v>
      </c>
    </row>
    <row r="258" spans="1:16" x14ac:dyDescent="0.25">
      <c r="A258" s="16"/>
      <c r="B258" s="105" t="s">
        <v>20</v>
      </c>
      <c r="C258" s="91"/>
      <c r="D258" s="91"/>
      <c r="E258" s="91"/>
      <c r="F258" s="6">
        <f>SUM(F256)</f>
        <v>115600</v>
      </c>
      <c r="G258" s="6">
        <f>SUM(G256)</f>
        <v>104000</v>
      </c>
      <c r="H258" s="14">
        <f t="shared" ref="H258:I258" si="110">SUM(H256)</f>
        <v>0</v>
      </c>
      <c r="I258" s="14">
        <f t="shared" si="110"/>
        <v>0</v>
      </c>
      <c r="J258" s="7" t="s">
        <v>13</v>
      </c>
      <c r="K258" s="9" t="s">
        <v>13</v>
      </c>
      <c r="L258" s="9" t="s">
        <v>13</v>
      </c>
      <c r="M258" s="9" t="s">
        <v>13</v>
      </c>
      <c r="N258" s="103" t="s">
        <v>13</v>
      </c>
      <c r="O258" s="104"/>
      <c r="P258" s="10" t="s">
        <v>13</v>
      </c>
    </row>
    <row r="259" spans="1:16" x14ac:dyDescent="0.25">
      <c r="A259" s="16"/>
      <c r="B259" s="112" t="s">
        <v>232</v>
      </c>
      <c r="C259" s="113"/>
      <c r="D259" s="113"/>
      <c r="E259" s="113"/>
      <c r="F259" s="37">
        <f>SUM(F258:F258)</f>
        <v>115600</v>
      </c>
      <c r="G259" s="37">
        <f>SUM(G258:G258)</f>
        <v>104000</v>
      </c>
      <c r="H259" s="42">
        <f t="shared" ref="H259:I259" si="111">SUM(H258:H258)</f>
        <v>0</v>
      </c>
      <c r="I259" s="42">
        <f t="shared" si="111"/>
        <v>0</v>
      </c>
      <c r="J259" s="7" t="s">
        <v>13</v>
      </c>
      <c r="K259" s="9" t="s">
        <v>13</v>
      </c>
      <c r="L259" s="9" t="s">
        <v>13</v>
      </c>
      <c r="M259" s="9" t="s">
        <v>13</v>
      </c>
      <c r="N259" s="103" t="s">
        <v>13</v>
      </c>
      <c r="O259" s="104"/>
      <c r="P259" s="10" t="s">
        <v>13</v>
      </c>
    </row>
    <row r="260" spans="1:16" ht="17.100000000000001" customHeight="1" x14ac:dyDescent="0.25">
      <c r="A260" s="28">
        <v>43</v>
      </c>
      <c r="B260" s="98" t="s">
        <v>229</v>
      </c>
      <c r="C260" s="99"/>
      <c r="D260" s="99"/>
      <c r="E260" s="99"/>
      <c r="F260" s="99"/>
      <c r="G260" s="99"/>
      <c r="H260" s="114"/>
      <c r="I260" s="114"/>
      <c r="J260" s="99"/>
      <c r="K260" s="99"/>
      <c r="L260" s="99"/>
      <c r="M260" s="99"/>
      <c r="N260" s="99"/>
      <c r="O260" s="99"/>
      <c r="P260" s="89"/>
    </row>
    <row r="261" spans="1:16" x14ac:dyDescent="0.25">
      <c r="A261" s="16">
        <v>63</v>
      </c>
      <c r="B261" s="90" t="s">
        <v>230</v>
      </c>
      <c r="C261" s="91"/>
      <c r="D261" s="92" t="s">
        <v>231</v>
      </c>
      <c r="E261" s="93"/>
      <c r="F261" s="33">
        <v>394854</v>
      </c>
      <c r="G261" s="53">
        <v>350000</v>
      </c>
      <c r="H261" s="54">
        <v>350000</v>
      </c>
      <c r="I261" s="54">
        <v>350000</v>
      </c>
      <c r="J261" s="3">
        <v>94</v>
      </c>
      <c r="K261" s="4">
        <v>57</v>
      </c>
      <c r="L261" s="83">
        <v>7</v>
      </c>
      <c r="M261" s="83">
        <v>7</v>
      </c>
      <c r="N261" s="94">
        <v>0</v>
      </c>
      <c r="O261" s="93"/>
      <c r="P261" s="83">
        <v>0</v>
      </c>
    </row>
    <row r="262" spans="1:16" x14ac:dyDescent="0.25">
      <c r="A262" s="16"/>
      <c r="B262" s="101" t="s">
        <v>19</v>
      </c>
      <c r="C262" s="102"/>
      <c r="D262" s="102"/>
      <c r="E262" s="102"/>
      <c r="F262" s="35">
        <f>SUM(F261)</f>
        <v>394854</v>
      </c>
      <c r="G262" s="35">
        <f>SUM(G261)</f>
        <v>350000</v>
      </c>
      <c r="H262" s="45">
        <f t="shared" ref="H262:I262" si="112">SUM(H261)</f>
        <v>350000</v>
      </c>
      <c r="I262" s="45">
        <f t="shared" si="112"/>
        <v>350000</v>
      </c>
      <c r="J262" s="7" t="s">
        <v>13</v>
      </c>
      <c r="K262" s="8" t="s">
        <v>13</v>
      </c>
      <c r="L262" s="9" t="s">
        <v>13</v>
      </c>
      <c r="M262" s="9" t="s">
        <v>13</v>
      </c>
      <c r="N262" s="103" t="s">
        <v>13</v>
      </c>
      <c r="O262" s="104"/>
      <c r="P262" s="10" t="s">
        <v>13</v>
      </c>
    </row>
    <row r="263" spans="1:16" x14ac:dyDescent="0.25">
      <c r="A263" s="16"/>
      <c r="B263" s="105" t="s">
        <v>20</v>
      </c>
      <c r="C263" s="91"/>
      <c r="D263" s="91"/>
      <c r="E263" s="91"/>
      <c r="F263" s="6">
        <v>0</v>
      </c>
      <c r="G263" s="6">
        <v>0</v>
      </c>
      <c r="H263" s="14">
        <v>0</v>
      </c>
      <c r="I263" s="14">
        <v>0</v>
      </c>
      <c r="J263" s="7" t="s">
        <v>13</v>
      </c>
      <c r="K263" s="9" t="s">
        <v>13</v>
      </c>
      <c r="L263" s="9" t="s">
        <v>13</v>
      </c>
      <c r="M263" s="9" t="s">
        <v>13</v>
      </c>
      <c r="N263" s="103" t="s">
        <v>13</v>
      </c>
      <c r="O263" s="104"/>
      <c r="P263" s="10" t="s">
        <v>13</v>
      </c>
    </row>
    <row r="264" spans="1:16" x14ac:dyDescent="0.25">
      <c r="A264" s="16"/>
      <c r="B264" s="112" t="s">
        <v>232</v>
      </c>
      <c r="C264" s="113"/>
      <c r="D264" s="113"/>
      <c r="E264" s="113"/>
      <c r="F264" s="37">
        <f>SUM(F262:F263)</f>
        <v>394854</v>
      </c>
      <c r="G264" s="37">
        <f>SUM(G262:G263)</f>
        <v>350000</v>
      </c>
      <c r="H264" s="42">
        <f t="shared" ref="H264:I264" si="113">SUM(H262:H263)</f>
        <v>350000</v>
      </c>
      <c r="I264" s="42">
        <f t="shared" si="113"/>
        <v>350000</v>
      </c>
      <c r="J264" s="7" t="s">
        <v>13</v>
      </c>
      <c r="K264" s="9" t="s">
        <v>13</v>
      </c>
      <c r="L264" s="9" t="s">
        <v>13</v>
      </c>
      <c r="M264" s="9" t="s">
        <v>13</v>
      </c>
      <c r="N264" s="103" t="s">
        <v>13</v>
      </c>
      <c r="O264" s="104"/>
      <c r="P264" s="10" t="s">
        <v>13</v>
      </c>
    </row>
    <row r="265" spans="1:16" ht="17.100000000000001" customHeight="1" x14ac:dyDescent="0.25">
      <c r="A265" s="28">
        <v>44</v>
      </c>
      <c r="B265" s="98" t="s">
        <v>233</v>
      </c>
      <c r="C265" s="99"/>
      <c r="D265" s="99"/>
      <c r="E265" s="99"/>
      <c r="F265" s="99"/>
      <c r="G265" s="99"/>
      <c r="H265" s="91"/>
      <c r="I265" s="91"/>
      <c r="J265" s="99"/>
      <c r="K265" s="99"/>
      <c r="L265" s="99"/>
      <c r="M265" s="99"/>
      <c r="N265" s="99"/>
      <c r="O265" s="99"/>
      <c r="P265" s="89"/>
    </row>
    <row r="266" spans="1:16" x14ac:dyDescent="0.25">
      <c r="A266" s="16">
        <v>64</v>
      </c>
      <c r="B266" s="90" t="s">
        <v>234</v>
      </c>
      <c r="C266" s="91"/>
      <c r="D266" s="92" t="s">
        <v>235</v>
      </c>
      <c r="E266" s="93"/>
      <c r="F266" s="2">
        <v>54400</v>
      </c>
      <c r="G266" s="2">
        <v>46900</v>
      </c>
      <c r="H266" s="2">
        <v>0</v>
      </c>
      <c r="I266" s="2">
        <v>0</v>
      </c>
      <c r="J266" s="3">
        <v>89.5</v>
      </c>
      <c r="K266" s="4" t="s">
        <v>697</v>
      </c>
      <c r="L266" s="83">
        <v>7</v>
      </c>
      <c r="M266" s="83">
        <v>7</v>
      </c>
      <c r="N266" s="94">
        <v>0</v>
      </c>
      <c r="O266" s="93"/>
      <c r="P266" s="83">
        <v>0</v>
      </c>
    </row>
    <row r="267" spans="1:16" x14ac:dyDescent="0.25">
      <c r="A267" s="16">
        <v>65</v>
      </c>
      <c r="B267" s="90" t="s">
        <v>236</v>
      </c>
      <c r="C267" s="91"/>
      <c r="D267" s="92" t="s">
        <v>237</v>
      </c>
      <c r="E267" s="93"/>
      <c r="F267" s="2">
        <v>170650</v>
      </c>
      <c r="G267" s="2">
        <v>143650</v>
      </c>
      <c r="H267" s="13">
        <v>0</v>
      </c>
      <c r="I267" s="13">
        <v>0</v>
      </c>
      <c r="J267" s="3">
        <v>78</v>
      </c>
      <c r="K267" s="4" t="s">
        <v>697</v>
      </c>
      <c r="L267" s="83">
        <v>7</v>
      </c>
      <c r="M267" s="83">
        <v>7</v>
      </c>
      <c r="N267" s="94">
        <v>0</v>
      </c>
      <c r="O267" s="93"/>
      <c r="P267" s="83">
        <v>0</v>
      </c>
    </row>
    <row r="268" spans="1:16" x14ac:dyDescent="0.25">
      <c r="A268" s="16"/>
      <c r="B268" s="101" t="s">
        <v>19</v>
      </c>
      <c r="C268" s="102"/>
      <c r="D268" s="102"/>
      <c r="E268" s="102"/>
      <c r="F268" s="35">
        <v>0</v>
      </c>
      <c r="G268" s="35">
        <v>0</v>
      </c>
      <c r="H268" s="45">
        <v>0</v>
      </c>
      <c r="I268" s="45">
        <v>0</v>
      </c>
      <c r="J268" s="7" t="s">
        <v>13</v>
      </c>
      <c r="K268" s="8" t="s">
        <v>13</v>
      </c>
      <c r="L268" s="9" t="s">
        <v>13</v>
      </c>
      <c r="M268" s="9" t="s">
        <v>13</v>
      </c>
      <c r="N268" s="103" t="s">
        <v>13</v>
      </c>
      <c r="O268" s="104"/>
      <c r="P268" s="10" t="s">
        <v>13</v>
      </c>
    </row>
    <row r="269" spans="1:16" x14ac:dyDescent="0.25">
      <c r="A269" s="16"/>
      <c r="B269" s="105" t="s">
        <v>20</v>
      </c>
      <c r="C269" s="91"/>
      <c r="D269" s="91"/>
      <c r="E269" s="91"/>
      <c r="F269" s="6">
        <f>SUM(F266+F267)</f>
        <v>225050</v>
      </c>
      <c r="G269" s="6">
        <f>SUM(G266+G267)</f>
        <v>190550</v>
      </c>
      <c r="H269" s="14">
        <f t="shared" ref="H269:I269" si="114">SUM(H266+H267)</f>
        <v>0</v>
      </c>
      <c r="I269" s="14">
        <f t="shared" si="114"/>
        <v>0</v>
      </c>
      <c r="J269" s="7" t="s">
        <v>13</v>
      </c>
      <c r="K269" s="9" t="s">
        <v>13</v>
      </c>
      <c r="L269" s="9" t="s">
        <v>13</v>
      </c>
      <c r="M269" s="9" t="s">
        <v>13</v>
      </c>
      <c r="N269" s="103" t="s">
        <v>13</v>
      </c>
      <c r="O269" s="104"/>
      <c r="P269" s="10" t="s">
        <v>13</v>
      </c>
    </row>
    <row r="270" spans="1:16" x14ac:dyDescent="0.25">
      <c r="A270" s="16"/>
      <c r="B270" s="112" t="s">
        <v>238</v>
      </c>
      <c r="C270" s="113"/>
      <c r="D270" s="113"/>
      <c r="E270" s="113"/>
      <c r="F270" s="37">
        <f>SUM(F268:F269)</f>
        <v>225050</v>
      </c>
      <c r="G270" s="37">
        <f>SUM(G268:G269)</f>
        <v>190550</v>
      </c>
      <c r="H270" s="42">
        <f t="shared" ref="H270:I270" si="115">SUM(H268:H269)</f>
        <v>0</v>
      </c>
      <c r="I270" s="42">
        <f t="shared" si="115"/>
        <v>0</v>
      </c>
      <c r="J270" s="7" t="s">
        <v>13</v>
      </c>
      <c r="K270" s="9" t="s">
        <v>13</v>
      </c>
      <c r="L270" s="9" t="s">
        <v>13</v>
      </c>
      <c r="M270" s="9" t="s">
        <v>13</v>
      </c>
      <c r="N270" s="103" t="s">
        <v>13</v>
      </c>
      <c r="O270" s="104"/>
      <c r="P270" s="10" t="s">
        <v>13</v>
      </c>
    </row>
    <row r="271" spans="1:16" ht="17.100000000000001" customHeight="1" x14ac:dyDescent="0.25">
      <c r="A271" s="28">
        <v>45</v>
      </c>
      <c r="B271" s="98" t="s">
        <v>239</v>
      </c>
      <c r="C271" s="99"/>
      <c r="D271" s="99"/>
      <c r="E271" s="99"/>
      <c r="F271" s="99"/>
      <c r="G271" s="99"/>
      <c r="H271" s="91"/>
      <c r="I271" s="91"/>
      <c r="J271" s="99"/>
      <c r="K271" s="99"/>
      <c r="L271" s="99"/>
      <c r="M271" s="99"/>
      <c r="N271" s="99"/>
      <c r="O271" s="99"/>
      <c r="P271" s="89"/>
    </row>
    <row r="272" spans="1:16" x14ac:dyDescent="0.25">
      <c r="A272" s="16">
        <v>66</v>
      </c>
      <c r="B272" s="90" t="s">
        <v>240</v>
      </c>
      <c r="C272" s="91"/>
      <c r="D272" s="92" t="s">
        <v>241</v>
      </c>
      <c r="E272" s="93"/>
      <c r="F272" s="2">
        <v>606000</v>
      </c>
      <c r="G272" s="2">
        <v>520000</v>
      </c>
      <c r="H272" s="17">
        <v>0</v>
      </c>
      <c r="I272" s="17">
        <v>0</v>
      </c>
      <c r="J272" s="3">
        <v>85.5</v>
      </c>
      <c r="K272" s="4">
        <v>35</v>
      </c>
      <c r="L272" s="83">
        <v>7</v>
      </c>
      <c r="M272" s="83">
        <v>7</v>
      </c>
      <c r="N272" s="94">
        <v>0</v>
      </c>
      <c r="O272" s="93"/>
      <c r="P272" s="83">
        <v>0</v>
      </c>
    </row>
    <row r="273" spans="1:16" x14ac:dyDescent="0.25">
      <c r="A273" s="16">
        <v>67</v>
      </c>
      <c r="B273" s="90" t="s">
        <v>242</v>
      </c>
      <c r="C273" s="91"/>
      <c r="D273" s="92" t="s">
        <v>243</v>
      </c>
      <c r="E273" s="93"/>
      <c r="F273" s="2">
        <v>73200</v>
      </c>
      <c r="G273" s="2">
        <v>52000</v>
      </c>
      <c r="H273" s="17">
        <v>0</v>
      </c>
      <c r="I273" s="17">
        <v>0</v>
      </c>
      <c r="J273" s="3">
        <v>94.5</v>
      </c>
      <c r="K273" s="4" t="s">
        <v>697</v>
      </c>
      <c r="L273" s="83">
        <v>7</v>
      </c>
      <c r="M273" s="83">
        <v>7</v>
      </c>
      <c r="N273" s="94">
        <v>0</v>
      </c>
      <c r="O273" s="93"/>
      <c r="P273" s="83">
        <v>0</v>
      </c>
    </row>
    <row r="274" spans="1:16" x14ac:dyDescent="0.25">
      <c r="A274" s="16">
        <v>68</v>
      </c>
      <c r="B274" s="90" t="s">
        <v>244</v>
      </c>
      <c r="C274" s="91"/>
      <c r="D274" s="92" t="s">
        <v>245</v>
      </c>
      <c r="E274" s="93"/>
      <c r="F274" s="2">
        <v>166750</v>
      </c>
      <c r="G274" s="2">
        <v>139000</v>
      </c>
      <c r="H274" s="13">
        <v>0</v>
      </c>
      <c r="I274" s="13">
        <v>0</v>
      </c>
      <c r="J274" s="3">
        <v>101</v>
      </c>
      <c r="K274" s="4" t="s">
        <v>697</v>
      </c>
      <c r="L274" s="83">
        <v>7</v>
      </c>
      <c r="M274" s="83">
        <v>7</v>
      </c>
      <c r="N274" s="94">
        <v>0</v>
      </c>
      <c r="O274" s="93"/>
      <c r="P274" s="83">
        <v>0</v>
      </c>
    </row>
    <row r="275" spans="1:16" x14ac:dyDescent="0.25">
      <c r="A275" s="16"/>
      <c r="B275" s="101" t="s">
        <v>19</v>
      </c>
      <c r="C275" s="102"/>
      <c r="D275" s="102"/>
      <c r="E275" s="102"/>
      <c r="F275" s="35">
        <v>0</v>
      </c>
      <c r="G275" s="35">
        <v>0</v>
      </c>
      <c r="H275" s="45">
        <v>0</v>
      </c>
      <c r="I275" s="45">
        <v>0</v>
      </c>
      <c r="J275" s="7" t="s">
        <v>13</v>
      </c>
      <c r="K275" s="8" t="s">
        <v>13</v>
      </c>
      <c r="L275" s="9" t="s">
        <v>13</v>
      </c>
      <c r="M275" s="9" t="s">
        <v>13</v>
      </c>
      <c r="N275" s="103" t="s">
        <v>13</v>
      </c>
      <c r="O275" s="104"/>
      <c r="P275" s="10" t="s">
        <v>13</v>
      </c>
    </row>
    <row r="276" spans="1:16" x14ac:dyDescent="0.25">
      <c r="A276" s="16"/>
      <c r="B276" s="105" t="s">
        <v>20</v>
      </c>
      <c r="C276" s="91"/>
      <c r="D276" s="91"/>
      <c r="E276" s="91"/>
      <c r="F276" s="6">
        <f>SUM(F272:F274)</f>
        <v>845950</v>
      </c>
      <c r="G276" s="6">
        <f>SUM(G272:G274)</f>
        <v>711000</v>
      </c>
      <c r="H276" s="14">
        <f t="shared" ref="H276:I276" si="116">SUM(H272:H274)</f>
        <v>0</v>
      </c>
      <c r="I276" s="14">
        <f t="shared" si="116"/>
        <v>0</v>
      </c>
      <c r="J276" s="7" t="s">
        <v>13</v>
      </c>
      <c r="K276" s="9" t="s">
        <v>13</v>
      </c>
      <c r="L276" s="9" t="s">
        <v>13</v>
      </c>
      <c r="M276" s="9" t="s">
        <v>13</v>
      </c>
      <c r="N276" s="103" t="s">
        <v>13</v>
      </c>
      <c r="O276" s="104"/>
      <c r="P276" s="10" t="s">
        <v>13</v>
      </c>
    </row>
    <row r="277" spans="1:16" x14ac:dyDescent="0.25">
      <c r="A277" s="16"/>
      <c r="B277" s="112" t="s">
        <v>246</v>
      </c>
      <c r="C277" s="113"/>
      <c r="D277" s="113"/>
      <c r="E277" s="113"/>
      <c r="F277" s="37">
        <f>SUM(F275:F276)</f>
        <v>845950</v>
      </c>
      <c r="G277" s="37">
        <f>SUM(G275:G276)</f>
        <v>711000</v>
      </c>
      <c r="H277" s="42">
        <f t="shared" ref="H277:I277" si="117">SUM(H275:H276)</f>
        <v>0</v>
      </c>
      <c r="I277" s="42">
        <f t="shared" si="117"/>
        <v>0</v>
      </c>
      <c r="J277" s="7" t="s">
        <v>13</v>
      </c>
      <c r="K277" s="9" t="s">
        <v>13</v>
      </c>
      <c r="L277" s="9" t="s">
        <v>13</v>
      </c>
      <c r="M277" s="9" t="s">
        <v>13</v>
      </c>
      <c r="N277" s="103" t="s">
        <v>13</v>
      </c>
      <c r="O277" s="104"/>
      <c r="P277" s="10" t="s">
        <v>13</v>
      </c>
    </row>
    <row r="278" spans="1:16" ht="17.100000000000001" customHeight="1" x14ac:dyDescent="0.25">
      <c r="A278" s="28">
        <v>46</v>
      </c>
      <c r="B278" s="98" t="s">
        <v>247</v>
      </c>
      <c r="C278" s="99"/>
      <c r="D278" s="99"/>
      <c r="E278" s="99"/>
      <c r="F278" s="99"/>
      <c r="G278" s="99"/>
      <c r="H278" s="114"/>
      <c r="I278" s="114"/>
      <c r="J278" s="99"/>
      <c r="K278" s="99"/>
      <c r="L278" s="99"/>
      <c r="M278" s="99"/>
      <c r="N278" s="99"/>
      <c r="O278" s="99"/>
      <c r="P278" s="89"/>
    </row>
    <row r="279" spans="1:16" x14ac:dyDescent="0.25">
      <c r="A279" s="16">
        <v>69</v>
      </c>
      <c r="B279" s="90" t="s">
        <v>248</v>
      </c>
      <c r="C279" s="91"/>
      <c r="D279" s="92" t="s">
        <v>249</v>
      </c>
      <c r="E279" s="93"/>
      <c r="F279" s="33">
        <v>400000</v>
      </c>
      <c r="G279" s="53">
        <v>350000</v>
      </c>
      <c r="H279" s="54">
        <v>350000</v>
      </c>
      <c r="I279" s="54">
        <v>350000</v>
      </c>
      <c r="J279" s="3">
        <v>70.5</v>
      </c>
      <c r="K279" s="4">
        <v>50</v>
      </c>
      <c r="L279" s="83">
        <v>7</v>
      </c>
      <c r="M279" s="83">
        <v>7</v>
      </c>
      <c r="N279" s="94">
        <v>0</v>
      </c>
      <c r="O279" s="93"/>
      <c r="P279" s="83">
        <v>0</v>
      </c>
    </row>
    <row r="280" spans="1:16" x14ac:dyDescent="0.25">
      <c r="A280" s="16"/>
      <c r="B280" s="101" t="s">
        <v>19</v>
      </c>
      <c r="C280" s="102"/>
      <c r="D280" s="102"/>
      <c r="E280" s="102"/>
      <c r="F280" s="35">
        <f>SUM(F279)</f>
        <v>400000</v>
      </c>
      <c r="G280" s="35">
        <f>SUM(G279)</f>
        <v>350000</v>
      </c>
      <c r="H280" s="45">
        <f t="shared" ref="H280:I280" si="118">SUM(H279)</f>
        <v>350000</v>
      </c>
      <c r="I280" s="45">
        <f t="shared" si="118"/>
        <v>350000</v>
      </c>
      <c r="J280" s="7" t="s">
        <v>13</v>
      </c>
      <c r="K280" s="8" t="s">
        <v>13</v>
      </c>
      <c r="L280" s="9" t="s">
        <v>13</v>
      </c>
      <c r="M280" s="9" t="s">
        <v>13</v>
      </c>
      <c r="N280" s="103" t="s">
        <v>13</v>
      </c>
      <c r="O280" s="104"/>
      <c r="P280" s="10" t="s">
        <v>13</v>
      </c>
    </row>
    <row r="281" spans="1:16" x14ac:dyDescent="0.25">
      <c r="A281" s="16"/>
      <c r="B281" s="105" t="s">
        <v>20</v>
      </c>
      <c r="C281" s="91"/>
      <c r="D281" s="91"/>
      <c r="E281" s="91"/>
      <c r="F281" s="6">
        <v>0</v>
      </c>
      <c r="G281" s="6">
        <v>0</v>
      </c>
      <c r="H281" s="14">
        <v>0</v>
      </c>
      <c r="I281" s="14">
        <v>0</v>
      </c>
      <c r="J281" s="7" t="s">
        <v>13</v>
      </c>
      <c r="K281" s="9" t="s">
        <v>13</v>
      </c>
      <c r="L281" s="9" t="s">
        <v>13</v>
      </c>
      <c r="M281" s="9" t="s">
        <v>13</v>
      </c>
      <c r="N281" s="103" t="s">
        <v>13</v>
      </c>
      <c r="O281" s="104"/>
      <c r="P281" s="10" t="s">
        <v>13</v>
      </c>
    </row>
    <row r="282" spans="1:16" x14ac:dyDescent="0.25">
      <c r="A282" s="16"/>
      <c r="B282" s="112" t="s">
        <v>250</v>
      </c>
      <c r="C282" s="113"/>
      <c r="D282" s="113"/>
      <c r="E282" s="113"/>
      <c r="F282" s="37">
        <f>SUM(F280:F281)</f>
        <v>400000</v>
      </c>
      <c r="G282" s="37">
        <f>SUM(G280:G281)</f>
        <v>350000</v>
      </c>
      <c r="H282" s="42">
        <f t="shared" ref="H282:I282" si="119">SUM(H280:H281)</f>
        <v>350000</v>
      </c>
      <c r="I282" s="42">
        <f t="shared" si="119"/>
        <v>350000</v>
      </c>
      <c r="J282" s="7" t="s">
        <v>13</v>
      </c>
      <c r="K282" s="9" t="s">
        <v>13</v>
      </c>
      <c r="L282" s="9" t="s">
        <v>13</v>
      </c>
      <c r="M282" s="9" t="s">
        <v>13</v>
      </c>
      <c r="N282" s="103" t="s">
        <v>13</v>
      </c>
      <c r="O282" s="104"/>
      <c r="P282" s="10" t="s">
        <v>13</v>
      </c>
    </row>
    <row r="283" spans="1:16" ht="17.100000000000001" customHeight="1" x14ac:dyDescent="0.25">
      <c r="A283" s="28">
        <v>47</v>
      </c>
      <c r="B283" s="98" t="s">
        <v>251</v>
      </c>
      <c r="C283" s="99"/>
      <c r="D283" s="99"/>
      <c r="E283" s="99"/>
      <c r="F283" s="99"/>
      <c r="G283" s="99"/>
      <c r="H283" s="91"/>
      <c r="I283" s="91"/>
      <c r="J283" s="99"/>
      <c r="K283" s="99"/>
      <c r="L283" s="99"/>
      <c r="M283" s="99"/>
      <c r="N283" s="99"/>
      <c r="O283" s="99"/>
      <c r="P283" s="89"/>
    </row>
    <row r="284" spans="1:16" x14ac:dyDescent="0.25">
      <c r="A284" s="16">
        <v>70</v>
      </c>
      <c r="B284" s="90" t="s">
        <v>252</v>
      </c>
      <c r="C284" s="91"/>
      <c r="D284" s="92" t="s">
        <v>253</v>
      </c>
      <c r="E284" s="93"/>
      <c r="F284" s="2">
        <v>633875</v>
      </c>
      <c r="G284" s="2">
        <v>570000</v>
      </c>
      <c r="H284" s="2">
        <v>570000</v>
      </c>
      <c r="I284" s="2">
        <v>570000</v>
      </c>
      <c r="J284" s="3">
        <v>92</v>
      </c>
      <c r="K284" s="4">
        <v>65</v>
      </c>
      <c r="L284" s="83">
        <v>7</v>
      </c>
      <c r="M284" s="83">
        <v>7</v>
      </c>
      <c r="N284" s="94">
        <v>0</v>
      </c>
      <c r="O284" s="93"/>
      <c r="P284" s="83">
        <v>0</v>
      </c>
    </row>
    <row r="285" spans="1:16" x14ac:dyDescent="0.25">
      <c r="A285" s="16">
        <v>71</v>
      </c>
      <c r="B285" s="90" t="s">
        <v>254</v>
      </c>
      <c r="C285" s="91"/>
      <c r="D285" s="92" t="s">
        <v>255</v>
      </c>
      <c r="E285" s="93"/>
      <c r="F285" s="2">
        <v>31460</v>
      </c>
      <c r="G285" s="2">
        <v>27960</v>
      </c>
      <c r="H285" s="2">
        <v>27960</v>
      </c>
      <c r="I285" s="2">
        <v>27960</v>
      </c>
      <c r="J285" s="3">
        <v>102.5</v>
      </c>
      <c r="K285" s="4">
        <v>75</v>
      </c>
      <c r="L285" s="83">
        <v>7</v>
      </c>
      <c r="M285" s="83">
        <v>7</v>
      </c>
      <c r="N285" s="94">
        <v>0</v>
      </c>
      <c r="O285" s="93"/>
      <c r="P285" s="83">
        <v>0</v>
      </c>
    </row>
    <row r="286" spans="1:16" x14ac:dyDescent="0.25">
      <c r="A286" s="16">
        <v>72</v>
      </c>
      <c r="B286" s="90" t="s">
        <v>256</v>
      </c>
      <c r="C286" s="91"/>
      <c r="D286" s="92" t="s">
        <v>257</v>
      </c>
      <c r="E286" s="93"/>
      <c r="F286" s="33">
        <v>620000</v>
      </c>
      <c r="G286" s="34">
        <v>550000</v>
      </c>
      <c r="H286" s="34">
        <v>550000</v>
      </c>
      <c r="I286" s="34">
        <v>550000</v>
      </c>
      <c r="J286" s="3">
        <v>92.5</v>
      </c>
      <c r="K286" s="4">
        <v>65</v>
      </c>
      <c r="L286" s="83">
        <v>7</v>
      </c>
      <c r="M286" s="83">
        <v>7</v>
      </c>
      <c r="N286" s="94">
        <v>0</v>
      </c>
      <c r="O286" s="93"/>
      <c r="P286" s="83">
        <v>0</v>
      </c>
    </row>
    <row r="287" spans="1:16" x14ac:dyDescent="0.25">
      <c r="A287" s="16">
        <v>73</v>
      </c>
      <c r="B287" s="90" t="s">
        <v>258</v>
      </c>
      <c r="C287" s="91"/>
      <c r="D287" s="92" t="s">
        <v>259</v>
      </c>
      <c r="E287" s="93"/>
      <c r="F287" s="2">
        <v>138000</v>
      </c>
      <c r="G287" s="49">
        <v>114200</v>
      </c>
      <c r="H287" s="18">
        <v>0</v>
      </c>
      <c r="I287" s="18">
        <v>0</v>
      </c>
      <c r="J287" s="3">
        <v>101</v>
      </c>
      <c r="K287" s="4" t="s">
        <v>697</v>
      </c>
      <c r="L287" s="83">
        <v>7</v>
      </c>
      <c r="M287" s="83">
        <v>7</v>
      </c>
      <c r="N287" s="94">
        <v>0</v>
      </c>
      <c r="O287" s="93"/>
      <c r="P287" s="83">
        <v>0</v>
      </c>
    </row>
    <row r="288" spans="1:16" x14ac:dyDescent="0.25">
      <c r="A288" s="16"/>
      <c r="B288" s="101" t="s">
        <v>19</v>
      </c>
      <c r="C288" s="102"/>
      <c r="D288" s="102"/>
      <c r="E288" s="102"/>
      <c r="F288" s="35">
        <f>F286</f>
        <v>620000</v>
      </c>
      <c r="G288" s="35">
        <f>G286</f>
        <v>550000</v>
      </c>
      <c r="H288" s="45">
        <f t="shared" ref="H288:I288" si="120">H286</f>
        <v>550000</v>
      </c>
      <c r="I288" s="45">
        <f t="shared" si="120"/>
        <v>550000</v>
      </c>
      <c r="J288" s="7" t="s">
        <v>13</v>
      </c>
      <c r="K288" s="8" t="s">
        <v>13</v>
      </c>
      <c r="L288" s="9" t="s">
        <v>13</v>
      </c>
      <c r="M288" s="9" t="s">
        <v>13</v>
      </c>
      <c r="N288" s="103" t="s">
        <v>13</v>
      </c>
      <c r="O288" s="104"/>
      <c r="P288" s="10" t="s">
        <v>13</v>
      </c>
    </row>
    <row r="289" spans="1:16" x14ac:dyDescent="0.25">
      <c r="A289" s="16"/>
      <c r="B289" s="105" t="s">
        <v>20</v>
      </c>
      <c r="C289" s="91"/>
      <c r="D289" s="91"/>
      <c r="E289" s="91"/>
      <c r="F289" s="6">
        <f>SUM(F284,F285,F287)</f>
        <v>803335</v>
      </c>
      <c r="G289" s="6">
        <f>SUM(G284,G285,G287)</f>
        <v>712160</v>
      </c>
      <c r="H289" s="14">
        <f t="shared" ref="H289:I289" si="121">SUM(H284,H285,H287)</f>
        <v>597960</v>
      </c>
      <c r="I289" s="14">
        <f t="shared" si="121"/>
        <v>597960</v>
      </c>
      <c r="J289" s="7" t="s">
        <v>13</v>
      </c>
      <c r="K289" s="9" t="s">
        <v>13</v>
      </c>
      <c r="L289" s="9" t="s">
        <v>13</v>
      </c>
      <c r="M289" s="9" t="s">
        <v>13</v>
      </c>
      <c r="N289" s="103" t="s">
        <v>13</v>
      </c>
      <c r="O289" s="104"/>
      <c r="P289" s="10" t="s">
        <v>13</v>
      </c>
    </row>
    <row r="290" spans="1:16" x14ac:dyDescent="0.25">
      <c r="A290" s="16"/>
      <c r="B290" s="112" t="s">
        <v>260</v>
      </c>
      <c r="C290" s="113"/>
      <c r="D290" s="113"/>
      <c r="E290" s="113"/>
      <c r="F290" s="37">
        <f>SUM(F288:F289)</f>
        <v>1423335</v>
      </c>
      <c r="G290" s="37">
        <f>SUM(G288:G289)</f>
        <v>1262160</v>
      </c>
      <c r="H290" s="42">
        <f t="shared" ref="H290:I290" si="122">SUM(H288:H289)</f>
        <v>1147960</v>
      </c>
      <c r="I290" s="42">
        <f t="shared" si="122"/>
        <v>1147960</v>
      </c>
      <c r="J290" s="7" t="s">
        <v>13</v>
      </c>
      <c r="K290" s="9" t="s">
        <v>13</v>
      </c>
      <c r="L290" s="9" t="s">
        <v>13</v>
      </c>
      <c r="M290" s="9" t="s">
        <v>13</v>
      </c>
      <c r="N290" s="103" t="s">
        <v>13</v>
      </c>
      <c r="O290" s="104"/>
      <c r="P290" s="10" t="s">
        <v>13</v>
      </c>
    </row>
    <row r="291" spans="1:16" ht="17.100000000000001" customHeight="1" x14ac:dyDescent="0.25">
      <c r="A291" s="28">
        <v>48</v>
      </c>
      <c r="B291" s="98" t="s">
        <v>261</v>
      </c>
      <c r="C291" s="99"/>
      <c r="D291" s="99"/>
      <c r="E291" s="99"/>
      <c r="F291" s="99"/>
      <c r="G291" s="99"/>
      <c r="H291" s="91"/>
      <c r="I291" s="91"/>
      <c r="J291" s="99"/>
      <c r="K291" s="99"/>
      <c r="L291" s="99"/>
      <c r="M291" s="99"/>
      <c r="N291" s="99"/>
      <c r="O291" s="99"/>
      <c r="P291" s="89"/>
    </row>
    <row r="292" spans="1:16" x14ac:dyDescent="0.25">
      <c r="A292" s="16">
        <v>74</v>
      </c>
      <c r="B292" s="90" t="s">
        <v>262</v>
      </c>
      <c r="C292" s="91"/>
      <c r="D292" s="92" t="s">
        <v>263</v>
      </c>
      <c r="E292" s="93"/>
      <c r="F292" s="2">
        <v>34060</v>
      </c>
      <c r="G292" s="2">
        <v>27070</v>
      </c>
      <c r="H292" s="13">
        <v>27070</v>
      </c>
      <c r="I292" s="13">
        <v>27070</v>
      </c>
      <c r="J292" s="3">
        <v>98.5</v>
      </c>
      <c r="K292" s="4">
        <v>80</v>
      </c>
      <c r="L292" s="83">
        <v>7</v>
      </c>
      <c r="M292" s="83">
        <v>7</v>
      </c>
      <c r="N292" s="94">
        <v>0</v>
      </c>
      <c r="O292" s="93"/>
      <c r="P292" s="83">
        <v>0</v>
      </c>
    </row>
    <row r="293" spans="1:16" x14ac:dyDescent="0.25">
      <c r="A293" s="16">
        <v>75</v>
      </c>
      <c r="B293" s="90" t="s">
        <v>264</v>
      </c>
      <c r="C293" s="91"/>
      <c r="D293" s="92" t="s">
        <v>265</v>
      </c>
      <c r="E293" s="93"/>
      <c r="F293" s="2">
        <v>283080</v>
      </c>
      <c r="G293" s="49">
        <v>100000</v>
      </c>
      <c r="H293" s="18">
        <v>0</v>
      </c>
      <c r="I293" s="18">
        <v>0</v>
      </c>
      <c r="J293" s="3">
        <v>92.5</v>
      </c>
      <c r="K293" s="4" t="s">
        <v>697</v>
      </c>
      <c r="L293" s="83">
        <v>7</v>
      </c>
      <c r="M293" s="83">
        <v>7</v>
      </c>
      <c r="N293" s="94">
        <v>0</v>
      </c>
      <c r="O293" s="93"/>
      <c r="P293" s="83">
        <v>0</v>
      </c>
    </row>
    <row r="294" spans="1:16" x14ac:dyDescent="0.25">
      <c r="A294" s="16">
        <v>76</v>
      </c>
      <c r="B294" s="90" t="s">
        <v>266</v>
      </c>
      <c r="C294" s="91"/>
      <c r="D294" s="92" t="s">
        <v>267</v>
      </c>
      <c r="E294" s="93"/>
      <c r="F294" s="33">
        <v>700000</v>
      </c>
      <c r="G294" s="53">
        <v>350000</v>
      </c>
      <c r="H294" s="54">
        <v>350000</v>
      </c>
      <c r="I294" s="54">
        <v>350000</v>
      </c>
      <c r="J294" s="3">
        <v>107</v>
      </c>
      <c r="K294" s="4">
        <v>80</v>
      </c>
      <c r="L294" s="83">
        <v>7</v>
      </c>
      <c r="M294" s="83">
        <v>7</v>
      </c>
      <c r="N294" s="94">
        <v>0</v>
      </c>
      <c r="O294" s="93"/>
      <c r="P294" s="83">
        <v>0</v>
      </c>
    </row>
    <row r="295" spans="1:16" x14ac:dyDescent="0.25">
      <c r="A295" s="16">
        <v>77</v>
      </c>
      <c r="B295" s="90" t="s">
        <v>268</v>
      </c>
      <c r="C295" s="91"/>
      <c r="D295" s="92" t="s">
        <v>269</v>
      </c>
      <c r="E295" s="93"/>
      <c r="F295" s="2">
        <v>44820</v>
      </c>
      <c r="G295" s="49">
        <v>27000</v>
      </c>
      <c r="H295" s="18">
        <v>0</v>
      </c>
      <c r="I295" s="18">
        <v>0</v>
      </c>
      <c r="J295" s="3">
        <v>96</v>
      </c>
      <c r="K295" s="4" t="s">
        <v>697</v>
      </c>
      <c r="L295" s="83">
        <v>7</v>
      </c>
      <c r="M295" s="83">
        <v>7</v>
      </c>
      <c r="N295" s="94">
        <v>0</v>
      </c>
      <c r="O295" s="93"/>
      <c r="P295" s="83">
        <v>0</v>
      </c>
    </row>
    <row r="296" spans="1:16" x14ac:dyDescent="0.25">
      <c r="A296" s="16"/>
      <c r="B296" s="101" t="s">
        <v>19</v>
      </c>
      <c r="C296" s="102"/>
      <c r="D296" s="102"/>
      <c r="E296" s="102"/>
      <c r="F296" s="35">
        <f>F294</f>
        <v>700000</v>
      </c>
      <c r="G296" s="35">
        <f>G294</f>
        <v>350000</v>
      </c>
      <c r="H296" s="45">
        <f t="shared" ref="H296:I296" si="123">H294</f>
        <v>350000</v>
      </c>
      <c r="I296" s="45">
        <f t="shared" si="123"/>
        <v>350000</v>
      </c>
      <c r="J296" s="7" t="s">
        <v>13</v>
      </c>
      <c r="K296" s="8" t="s">
        <v>13</v>
      </c>
      <c r="L296" s="9" t="s">
        <v>13</v>
      </c>
      <c r="M296" s="9" t="s">
        <v>13</v>
      </c>
      <c r="N296" s="103" t="s">
        <v>13</v>
      </c>
      <c r="O296" s="104"/>
      <c r="P296" s="10" t="s">
        <v>13</v>
      </c>
    </row>
    <row r="297" spans="1:16" x14ac:dyDescent="0.25">
      <c r="A297" s="16"/>
      <c r="B297" s="105" t="s">
        <v>20</v>
      </c>
      <c r="C297" s="91"/>
      <c r="D297" s="91"/>
      <c r="E297" s="91"/>
      <c r="F297" s="6">
        <f>SUM(F292+F293+F295)</f>
        <v>361960</v>
      </c>
      <c r="G297" s="6">
        <f>SUM(G292+G293+G295)</f>
        <v>154070</v>
      </c>
      <c r="H297" s="14">
        <f t="shared" ref="H297:I297" si="124">SUM(H292+H293+H295)</f>
        <v>27070</v>
      </c>
      <c r="I297" s="14">
        <f t="shared" si="124"/>
        <v>27070</v>
      </c>
      <c r="J297" s="7" t="s">
        <v>13</v>
      </c>
      <c r="K297" s="9" t="s">
        <v>13</v>
      </c>
      <c r="L297" s="9" t="s">
        <v>13</v>
      </c>
      <c r="M297" s="9" t="s">
        <v>13</v>
      </c>
      <c r="N297" s="103" t="s">
        <v>13</v>
      </c>
      <c r="O297" s="104"/>
      <c r="P297" s="10" t="s">
        <v>13</v>
      </c>
    </row>
    <row r="298" spans="1:16" x14ac:dyDescent="0.25">
      <c r="A298" s="16"/>
      <c r="B298" s="112" t="s">
        <v>270</v>
      </c>
      <c r="C298" s="113"/>
      <c r="D298" s="113"/>
      <c r="E298" s="113"/>
      <c r="F298" s="37">
        <f>SUM(F296:F297)</f>
        <v>1061960</v>
      </c>
      <c r="G298" s="37">
        <f>SUM(G296:G297)</f>
        <v>504070</v>
      </c>
      <c r="H298" s="42">
        <f t="shared" ref="H298:I298" si="125">SUM(H296:H297)</f>
        <v>377070</v>
      </c>
      <c r="I298" s="42">
        <f t="shared" si="125"/>
        <v>377070</v>
      </c>
      <c r="J298" s="7" t="s">
        <v>13</v>
      </c>
      <c r="K298" s="9" t="s">
        <v>13</v>
      </c>
      <c r="L298" s="9" t="s">
        <v>13</v>
      </c>
      <c r="M298" s="9" t="s">
        <v>13</v>
      </c>
      <c r="N298" s="103" t="s">
        <v>13</v>
      </c>
      <c r="O298" s="104"/>
      <c r="P298" s="10" t="s">
        <v>13</v>
      </c>
    </row>
    <row r="299" spans="1:16" ht="17.100000000000001" customHeight="1" x14ac:dyDescent="0.25">
      <c r="A299" s="28">
        <v>49</v>
      </c>
      <c r="B299" s="98" t="s">
        <v>271</v>
      </c>
      <c r="C299" s="99"/>
      <c r="D299" s="99"/>
      <c r="E299" s="99"/>
      <c r="F299" s="99"/>
      <c r="G299" s="99"/>
      <c r="H299" s="114"/>
      <c r="I299" s="114"/>
      <c r="J299" s="99"/>
      <c r="K299" s="99"/>
      <c r="L299" s="99"/>
      <c r="M299" s="99"/>
      <c r="N299" s="99"/>
      <c r="O299" s="99"/>
      <c r="P299" s="89"/>
    </row>
    <row r="300" spans="1:16" x14ac:dyDescent="0.25">
      <c r="A300" s="16">
        <v>78</v>
      </c>
      <c r="B300" s="90" t="s">
        <v>272</v>
      </c>
      <c r="C300" s="91"/>
      <c r="D300" s="92" t="s">
        <v>273</v>
      </c>
      <c r="E300" s="93"/>
      <c r="F300" s="2">
        <v>220000</v>
      </c>
      <c r="G300" s="49">
        <v>90000</v>
      </c>
      <c r="H300" s="18">
        <v>0</v>
      </c>
      <c r="I300" s="18">
        <v>0</v>
      </c>
      <c r="J300" s="3">
        <v>76</v>
      </c>
      <c r="K300" s="4" t="s">
        <v>697</v>
      </c>
      <c r="L300" s="83">
        <v>7</v>
      </c>
      <c r="M300" s="83">
        <v>7</v>
      </c>
      <c r="N300" s="94">
        <v>0</v>
      </c>
      <c r="O300" s="93"/>
      <c r="P300" s="83">
        <v>0</v>
      </c>
    </row>
    <row r="301" spans="1:16" x14ac:dyDescent="0.25">
      <c r="A301" s="16"/>
      <c r="B301" s="101" t="s">
        <v>19</v>
      </c>
      <c r="C301" s="102"/>
      <c r="D301" s="102"/>
      <c r="E301" s="102"/>
      <c r="F301" s="35">
        <v>0</v>
      </c>
      <c r="G301" s="35">
        <v>0</v>
      </c>
      <c r="H301" s="14">
        <v>0</v>
      </c>
      <c r="I301" s="14">
        <v>0</v>
      </c>
      <c r="J301" s="7" t="s">
        <v>13</v>
      </c>
      <c r="K301" s="8" t="s">
        <v>13</v>
      </c>
      <c r="L301" s="9" t="s">
        <v>13</v>
      </c>
      <c r="M301" s="9" t="s">
        <v>13</v>
      </c>
      <c r="N301" s="103" t="s">
        <v>13</v>
      </c>
      <c r="O301" s="104"/>
      <c r="P301" s="10" t="s">
        <v>13</v>
      </c>
    </row>
    <row r="302" spans="1:16" x14ac:dyDescent="0.25">
      <c r="A302" s="16"/>
      <c r="B302" s="105" t="s">
        <v>20</v>
      </c>
      <c r="C302" s="91"/>
      <c r="D302" s="91"/>
      <c r="E302" s="91"/>
      <c r="F302" s="6">
        <f>F300</f>
        <v>220000</v>
      </c>
      <c r="G302" s="6">
        <f>G300</f>
        <v>90000</v>
      </c>
      <c r="H302" s="14">
        <f t="shared" ref="H302:I302" si="126">H300</f>
        <v>0</v>
      </c>
      <c r="I302" s="14">
        <f t="shared" si="126"/>
        <v>0</v>
      </c>
      <c r="J302" s="7" t="s">
        <v>13</v>
      </c>
      <c r="K302" s="9" t="s">
        <v>13</v>
      </c>
      <c r="L302" s="9" t="s">
        <v>13</v>
      </c>
      <c r="M302" s="9" t="s">
        <v>13</v>
      </c>
      <c r="N302" s="103" t="s">
        <v>13</v>
      </c>
      <c r="O302" s="104"/>
      <c r="P302" s="10" t="s">
        <v>13</v>
      </c>
    </row>
    <row r="303" spans="1:16" x14ac:dyDescent="0.25">
      <c r="A303" s="16"/>
      <c r="B303" s="112" t="s">
        <v>274</v>
      </c>
      <c r="C303" s="113"/>
      <c r="D303" s="113"/>
      <c r="E303" s="113"/>
      <c r="F303" s="37">
        <f>SUM(F301:F302)</f>
        <v>220000</v>
      </c>
      <c r="G303" s="37">
        <f>SUM(G301:G302)</f>
        <v>90000</v>
      </c>
      <c r="H303" s="42">
        <f t="shared" ref="H303:I303" si="127">SUM(H301:H302)</f>
        <v>0</v>
      </c>
      <c r="I303" s="42">
        <f t="shared" si="127"/>
        <v>0</v>
      </c>
      <c r="J303" s="7" t="s">
        <v>13</v>
      </c>
      <c r="K303" s="9" t="s">
        <v>13</v>
      </c>
      <c r="L303" s="9" t="s">
        <v>13</v>
      </c>
      <c r="M303" s="9" t="s">
        <v>13</v>
      </c>
      <c r="N303" s="103" t="s">
        <v>13</v>
      </c>
      <c r="O303" s="104"/>
      <c r="P303" s="10" t="s">
        <v>13</v>
      </c>
    </row>
    <row r="304" spans="1:16" ht="17.100000000000001" customHeight="1" x14ac:dyDescent="0.25">
      <c r="A304" s="28">
        <v>50</v>
      </c>
      <c r="B304" s="98" t="s">
        <v>275</v>
      </c>
      <c r="C304" s="99"/>
      <c r="D304" s="99"/>
      <c r="E304" s="99"/>
      <c r="F304" s="99"/>
      <c r="G304" s="99"/>
      <c r="H304" s="91"/>
      <c r="I304" s="91"/>
      <c r="J304" s="99"/>
      <c r="K304" s="99"/>
      <c r="L304" s="99"/>
      <c r="M304" s="99"/>
      <c r="N304" s="99"/>
      <c r="O304" s="99"/>
      <c r="P304" s="89"/>
    </row>
    <row r="305" spans="1:16" x14ac:dyDescent="0.25">
      <c r="A305" s="16">
        <v>79</v>
      </c>
      <c r="B305" s="90" t="s">
        <v>276</v>
      </c>
      <c r="C305" s="91"/>
      <c r="D305" s="92" t="s">
        <v>277</v>
      </c>
      <c r="E305" s="93"/>
      <c r="F305" s="33">
        <v>994000</v>
      </c>
      <c r="G305" s="47">
        <v>550000</v>
      </c>
      <c r="H305" s="47">
        <v>550000</v>
      </c>
      <c r="I305" s="47">
        <v>550000</v>
      </c>
      <c r="J305" s="3">
        <v>114.5</v>
      </c>
      <c r="K305" s="4">
        <v>70</v>
      </c>
      <c r="L305" s="83">
        <v>7</v>
      </c>
      <c r="M305" s="83">
        <v>7</v>
      </c>
      <c r="N305" s="94">
        <v>0</v>
      </c>
      <c r="O305" s="93"/>
      <c r="P305" s="83">
        <v>0</v>
      </c>
    </row>
    <row r="306" spans="1:16" x14ac:dyDescent="0.25">
      <c r="A306" s="16"/>
      <c r="B306" s="101" t="s">
        <v>19</v>
      </c>
      <c r="C306" s="102"/>
      <c r="D306" s="102"/>
      <c r="E306" s="102"/>
      <c r="F306" s="35">
        <f>SUM(F305)</f>
        <v>994000</v>
      </c>
      <c r="G306" s="45">
        <f>SUM(G305)</f>
        <v>550000</v>
      </c>
      <c r="H306" s="45">
        <f t="shared" ref="H306:I306" si="128">SUM(H305)</f>
        <v>550000</v>
      </c>
      <c r="I306" s="45">
        <f t="shared" si="128"/>
        <v>550000</v>
      </c>
      <c r="J306" s="7" t="s">
        <v>13</v>
      </c>
      <c r="K306" s="8" t="s">
        <v>13</v>
      </c>
      <c r="L306" s="9" t="s">
        <v>13</v>
      </c>
      <c r="M306" s="9" t="s">
        <v>13</v>
      </c>
      <c r="N306" s="103" t="s">
        <v>13</v>
      </c>
      <c r="O306" s="104"/>
      <c r="P306" s="10" t="s">
        <v>13</v>
      </c>
    </row>
    <row r="307" spans="1:16" x14ac:dyDescent="0.25">
      <c r="A307" s="16"/>
      <c r="B307" s="105" t="s">
        <v>20</v>
      </c>
      <c r="C307" s="91"/>
      <c r="D307" s="91"/>
      <c r="E307" s="91"/>
      <c r="F307" s="6">
        <v>0</v>
      </c>
      <c r="G307" s="14">
        <v>0</v>
      </c>
      <c r="H307" s="14">
        <v>0</v>
      </c>
      <c r="I307" s="14">
        <v>0</v>
      </c>
      <c r="J307" s="7" t="s">
        <v>13</v>
      </c>
      <c r="K307" s="9" t="s">
        <v>13</v>
      </c>
      <c r="L307" s="9" t="s">
        <v>13</v>
      </c>
      <c r="M307" s="9" t="s">
        <v>13</v>
      </c>
      <c r="N307" s="103" t="s">
        <v>13</v>
      </c>
      <c r="O307" s="104"/>
      <c r="P307" s="10" t="s">
        <v>13</v>
      </c>
    </row>
    <row r="308" spans="1:16" x14ac:dyDescent="0.25">
      <c r="A308" s="16"/>
      <c r="B308" s="112" t="s">
        <v>278</v>
      </c>
      <c r="C308" s="113"/>
      <c r="D308" s="113"/>
      <c r="E308" s="113"/>
      <c r="F308" s="37">
        <f>SUM(F306:F307)</f>
        <v>994000</v>
      </c>
      <c r="G308" s="42">
        <f>SUM(G306:G307)</f>
        <v>550000</v>
      </c>
      <c r="H308" s="42">
        <f t="shared" ref="H308:I308" si="129">SUM(H306:H307)</f>
        <v>550000</v>
      </c>
      <c r="I308" s="42">
        <f t="shared" si="129"/>
        <v>550000</v>
      </c>
      <c r="J308" s="7" t="s">
        <v>13</v>
      </c>
      <c r="K308" s="9" t="s">
        <v>13</v>
      </c>
      <c r="L308" s="9" t="s">
        <v>13</v>
      </c>
      <c r="M308" s="9" t="s">
        <v>13</v>
      </c>
      <c r="N308" s="103" t="s">
        <v>13</v>
      </c>
      <c r="O308" s="104"/>
      <c r="P308" s="10" t="s">
        <v>13</v>
      </c>
    </row>
    <row r="309" spans="1:16" ht="17.100000000000001" customHeight="1" x14ac:dyDescent="0.25">
      <c r="A309" s="28">
        <v>51</v>
      </c>
      <c r="B309" s="98" t="s">
        <v>279</v>
      </c>
      <c r="C309" s="99"/>
      <c r="D309" s="99"/>
      <c r="E309" s="99"/>
      <c r="F309" s="99"/>
      <c r="G309" s="91"/>
      <c r="H309" s="91"/>
      <c r="I309" s="91"/>
      <c r="J309" s="99"/>
      <c r="K309" s="99"/>
      <c r="L309" s="99"/>
      <c r="M309" s="99"/>
      <c r="N309" s="99"/>
      <c r="O309" s="99"/>
      <c r="P309" s="89"/>
    </row>
    <row r="310" spans="1:16" x14ac:dyDescent="0.25">
      <c r="A310" s="16">
        <v>80</v>
      </c>
      <c r="B310" s="90" t="s">
        <v>280</v>
      </c>
      <c r="C310" s="91"/>
      <c r="D310" s="92" t="s">
        <v>281</v>
      </c>
      <c r="E310" s="93"/>
      <c r="F310" s="2">
        <v>97000</v>
      </c>
      <c r="G310" s="2">
        <v>52000</v>
      </c>
      <c r="H310" s="2">
        <v>0</v>
      </c>
      <c r="I310" s="2">
        <v>0</v>
      </c>
      <c r="J310" s="3">
        <v>92.5</v>
      </c>
      <c r="K310" s="4" t="s">
        <v>697</v>
      </c>
      <c r="L310" s="83">
        <v>7</v>
      </c>
      <c r="M310" s="83">
        <v>7</v>
      </c>
      <c r="N310" s="94">
        <v>0</v>
      </c>
      <c r="O310" s="93"/>
      <c r="P310" s="83">
        <v>0</v>
      </c>
    </row>
    <row r="311" spans="1:16" x14ac:dyDescent="0.25">
      <c r="A311" s="16">
        <v>81</v>
      </c>
      <c r="B311" s="90" t="s">
        <v>282</v>
      </c>
      <c r="C311" s="91"/>
      <c r="D311" s="92" t="s">
        <v>283</v>
      </c>
      <c r="E311" s="93"/>
      <c r="F311" s="2">
        <v>206000</v>
      </c>
      <c r="G311" s="2">
        <v>116000</v>
      </c>
      <c r="H311" s="2">
        <v>0</v>
      </c>
      <c r="I311" s="2">
        <v>0</v>
      </c>
      <c r="J311" s="3">
        <v>102</v>
      </c>
      <c r="K311" s="4" t="s">
        <v>697</v>
      </c>
      <c r="L311" s="83">
        <v>7</v>
      </c>
      <c r="M311" s="83">
        <v>7</v>
      </c>
      <c r="N311" s="94">
        <v>0</v>
      </c>
      <c r="O311" s="93"/>
      <c r="P311" s="83">
        <v>0</v>
      </c>
    </row>
    <row r="312" spans="1:16" x14ac:dyDescent="0.25">
      <c r="A312" s="16">
        <v>82</v>
      </c>
      <c r="B312" s="90" t="s">
        <v>284</v>
      </c>
      <c r="C312" s="91"/>
      <c r="D312" s="92" t="s">
        <v>285</v>
      </c>
      <c r="E312" s="93"/>
      <c r="F312" s="2">
        <v>80543</v>
      </c>
      <c r="G312" s="2">
        <v>35000</v>
      </c>
      <c r="H312" s="59">
        <v>0</v>
      </c>
      <c r="I312" s="59">
        <v>0</v>
      </c>
      <c r="J312" s="3">
        <v>102</v>
      </c>
      <c r="K312" s="4" t="s">
        <v>697</v>
      </c>
      <c r="L312" s="83">
        <v>7</v>
      </c>
      <c r="M312" s="83">
        <v>7</v>
      </c>
      <c r="N312" s="94">
        <v>0</v>
      </c>
      <c r="O312" s="93"/>
      <c r="P312" s="83">
        <v>0</v>
      </c>
    </row>
    <row r="313" spans="1:16" x14ac:dyDescent="0.25">
      <c r="A313" s="16"/>
      <c r="B313" s="101" t="s">
        <v>19</v>
      </c>
      <c r="C313" s="102"/>
      <c r="D313" s="102"/>
      <c r="E313" s="102"/>
      <c r="F313" s="35">
        <v>0</v>
      </c>
      <c r="G313" s="35">
        <v>0</v>
      </c>
      <c r="H313" s="45">
        <v>0</v>
      </c>
      <c r="I313" s="45">
        <v>0</v>
      </c>
      <c r="J313" s="7" t="s">
        <v>13</v>
      </c>
      <c r="K313" s="8" t="s">
        <v>13</v>
      </c>
      <c r="L313" s="9" t="s">
        <v>13</v>
      </c>
      <c r="M313" s="9" t="s">
        <v>13</v>
      </c>
      <c r="N313" s="103" t="s">
        <v>13</v>
      </c>
      <c r="O313" s="104"/>
      <c r="P313" s="10" t="s">
        <v>13</v>
      </c>
    </row>
    <row r="314" spans="1:16" x14ac:dyDescent="0.25">
      <c r="A314" s="16"/>
      <c r="B314" s="105" t="s">
        <v>20</v>
      </c>
      <c r="C314" s="91"/>
      <c r="D314" s="91"/>
      <c r="E314" s="91"/>
      <c r="F314" s="6">
        <f>SUM(F310:F312)</f>
        <v>383543</v>
      </c>
      <c r="G314" s="6">
        <f>SUM(G310:G312)</f>
        <v>203000</v>
      </c>
      <c r="H314" s="14">
        <f t="shared" ref="H314:I314" si="130">SUM(H310:H312)</f>
        <v>0</v>
      </c>
      <c r="I314" s="14">
        <f t="shared" si="130"/>
        <v>0</v>
      </c>
      <c r="J314" s="7" t="s">
        <v>13</v>
      </c>
      <c r="K314" s="9" t="s">
        <v>13</v>
      </c>
      <c r="L314" s="9" t="s">
        <v>13</v>
      </c>
      <c r="M314" s="9" t="s">
        <v>13</v>
      </c>
      <c r="N314" s="103" t="s">
        <v>13</v>
      </c>
      <c r="O314" s="104"/>
      <c r="P314" s="10" t="s">
        <v>13</v>
      </c>
    </row>
    <row r="315" spans="1:16" x14ac:dyDescent="0.25">
      <c r="A315" s="16"/>
      <c r="B315" s="112" t="s">
        <v>286</v>
      </c>
      <c r="C315" s="113"/>
      <c r="D315" s="113"/>
      <c r="E315" s="113"/>
      <c r="F315" s="37">
        <f>SUM(F313:F314)</f>
        <v>383543</v>
      </c>
      <c r="G315" s="37">
        <f>SUM(G313:G314)</f>
        <v>203000</v>
      </c>
      <c r="H315" s="42">
        <f t="shared" ref="H315:I315" si="131">SUM(H313:H314)</f>
        <v>0</v>
      </c>
      <c r="I315" s="42">
        <f t="shared" si="131"/>
        <v>0</v>
      </c>
      <c r="J315" s="7" t="s">
        <v>13</v>
      </c>
      <c r="K315" s="9" t="s">
        <v>13</v>
      </c>
      <c r="L315" s="9" t="s">
        <v>13</v>
      </c>
      <c r="M315" s="9" t="s">
        <v>13</v>
      </c>
      <c r="N315" s="103" t="s">
        <v>13</v>
      </c>
      <c r="O315" s="104"/>
      <c r="P315" s="10" t="s">
        <v>13</v>
      </c>
    </row>
    <row r="316" spans="1:16" ht="17.100000000000001" customHeight="1" x14ac:dyDescent="0.25">
      <c r="A316" s="28">
        <v>52</v>
      </c>
      <c r="B316" s="98" t="s">
        <v>287</v>
      </c>
      <c r="C316" s="99"/>
      <c r="D316" s="99"/>
      <c r="E316" s="99"/>
      <c r="F316" s="99"/>
      <c r="G316" s="99"/>
      <c r="H316" s="91"/>
      <c r="I316" s="91"/>
      <c r="J316" s="99"/>
      <c r="K316" s="99"/>
      <c r="L316" s="99"/>
      <c r="M316" s="99"/>
      <c r="N316" s="99"/>
      <c r="O316" s="99"/>
      <c r="P316" s="89"/>
    </row>
    <row r="317" spans="1:16" x14ac:dyDescent="0.25">
      <c r="A317" s="16">
        <v>83</v>
      </c>
      <c r="B317" s="90" t="s">
        <v>290</v>
      </c>
      <c r="C317" s="91"/>
      <c r="D317" s="92" t="s">
        <v>291</v>
      </c>
      <c r="E317" s="93"/>
      <c r="F317" s="2">
        <v>5567000</v>
      </c>
      <c r="G317" s="17">
        <v>4841000</v>
      </c>
      <c r="H317" s="17">
        <v>995893</v>
      </c>
      <c r="I317" s="17">
        <v>995893</v>
      </c>
      <c r="J317" s="3">
        <v>95</v>
      </c>
      <c r="K317" s="4">
        <v>70</v>
      </c>
      <c r="L317" s="83">
        <v>7</v>
      </c>
      <c r="M317" s="83">
        <v>7</v>
      </c>
      <c r="N317" s="94">
        <v>0</v>
      </c>
      <c r="O317" s="93"/>
      <c r="P317" s="83">
        <v>0</v>
      </c>
    </row>
    <row r="318" spans="1:16" x14ac:dyDescent="0.25">
      <c r="A318" s="16">
        <v>84</v>
      </c>
      <c r="B318" s="90" t="s">
        <v>292</v>
      </c>
      <c r="C318" s="91"/>
      <c r="D318" s="92" t="s">
        <v>293</v>
      </c>
      <c r="E318" s="93"/>
      <c r="F318" s="2">
        <v>200000</v>
      </c>
      <c r="G318" s="2">
        <v>146000</v>
      </c>
      <c r="H318" s="17">
        <v>0</v>
      </c>
      <c r="I318" s="17">
        <v>0</v>
      </c>
      <c r="J318" s="3">
        <v>108</v>
      </c>
      <c r="K318" s="4" t="s">
        <v>697</v>
      </c>
      <c r="L318" s="83">
        <v>7</v>
      </c>
      <c r="M318" s="83">
        <v>7</v>
      </c>
      <c r="N318" s="94">
        <v>0</v>
      </c>
      <c r="O318" s="93"/>
      <c r="P318" s="83">
        <v>0</v>
      </c>
    </row>
    <row r="319" spans="1:16" x14ac:dyDescent="0.25">
      <c r="A319" s="16">
        <v>85</v>
      </c>
      <c r="B319" s="90" t="s">
        <v>294</v>
      </c>
      <c r="C319" s="91"/>
      <c r="D319" s="92" t="s">
        <v>295</v>
      </c>
      <c r="E319" s="93"/>
      <c r="F319" s="2">
        <v>50000</v>
      </c>
      <c r="G319" s="13">
        <v>44000</v>
      </c>
      <c r="H319" s="13">
        <v>44000</v>
      </c>
      <c r="I319" s="13">
        <v>44000</v>
      </c>
      <c r="J319" s="3">
        <v>103.5</v>
      </c>
      <c r="K319" s="4">
        <v>70</v>
      </c>
      <c r="L319" s="83">
        <v>7</v>
      </c>
      <c r="M319" s="83">
        <v>7</v>
      </c>
      <c r="N319" s="94">
        <v>0</v>
      </c>
      <c r="O319" s="93"/>
      <c r="P319" s="83">
        <v>0</v>
      </c>
    </row>
    <row r="320" spans="1:16" x14ac:dyDescent="0.25">
      <c r="A320" s="16"/>
      <c r="B320" s="101" t="s">
        <v>19</v>
      </c>
      <c r="C320" s="102"/>
      <c r="D320" s="102"/>
      <c r="E320" s="102"/>
      <c r="F320" s="35">
        <v>0</v>
      </c>
      <c r="G320" s="45">
        <v>0</v>
      </c>
      <c r="H320" s="45">
        <v>0</v>
      </c>
      <c r="I320" s="45">
        <v>0</v>
      </c>
      <c r="J320" s="7" t="s">
        <v>13</v>
      </c>
      <c r="K320" s="8" t="s">
        <v>13</v>
      </c>
      <c r="L320" s="9" t="s">
        <v>13</v>
      </c>
      <c r="M320" s="9" t="s">
        <v>13</v>
      </c>
      <c r="N320" s="103" t="s">
        <v>13</v>
      </c>
      <c r="O320" s="104"/>
      <c r="P320" s="10" t="s">
        <v>13</v>
      </c>
    </row>
    <row r="321" spans="1:16" x14ac:dyDescent="0.25">
      <c r="A321" s="16"/>
      <c r="B321" s="105" t="s">
        <v>20</v>
      </c>
      <c r="C321" s="91"/>
      <c r="D321" s="91"/>
      <c r="E321" s="91"/>
      <c r="F321" s="6">
        <f>SUM(F317:F319)</f>
        <v>5817000</v>
      </c>
      <c r="G321" s="14">
        <f>SUM(G317:G319)</f>
        <v>5031000</v>
      </c>
      <c r="H321" s="14">
        <f t="shared" ref="H321:I321" si="132">SUM(H317:H319)</f>
        <v>1039893</v>
      </c>
      <c r="I321" s="14">
        <f t="shared" si="132"/>
        <v>1039893</v>
      </c>
      <c r="J321" s="7" t="s">
        <v>13</v>
      </c>
      <c r="K321" s="9" t="s">
        <v>13</v>
      </c>
      <c r="L321" s="9" t="s">
        <v>13</v>
      </c>
      <c r="M321" s="9" t="s">
        <v>13</v>
      </c>
      <c r="N321" s="103" t="s">
        <v>13</v>
      </c>
      <c r="O321" s="104"/>
      <c r="P321" s="10" t="s">
        <v>13</v>
      </c>
    </row>
    <row r="322" spans="1:16" x14ac:dyDescent="0.25">
      <c r="A322" s="16"/>
      <c r="B322" s="121" t="s">
        <v>296</v>
      </c>
      <c r="C322" s="122"/>
      <c r="D322" s="122"/>
      <c r="E322" s="122"/>
      <c r="F322" s="39">
        <f>SUM(F320:F321)</f>
        <v>5817000</v>
      </c>
      <c r="G322" s="42">
        <f>SUM(G320:G321)</f>
        <v>5031000</v>
      </c>
      <c r="H322" s="42">
        <f t="shared" ref="H322:I322" si="133">SUM(H320:H321)</f>
        <v>1039893</v>
      </c>
      <c r="I322" s="42">
        <f t="shared" si="133"/>
        <v>1039893</v>
      </c>
      <c r="J322" s="7" t="s">
        <v>13</v>
      </c>
      <c r="K322" s="9" t="s">
        <v>13</v>
      </c>
      <c r="L322" s="9" t="s">
        <v>13</v>
      </c>
      <c r="M322" s="9" t="s">
        <v>13</v>
      </c>
      <c r="N322" s="103" t="s">
        <v>13</v>
      </c>
      <c r="O322" s="104"/>
      <c r="P322" s="10" t="s">
        <v>13</v>
      </c>
    </row>
    <row r="323" spans="1:16" x14ac:dyDescent="0.25">
      <c r="A323" s="16"/>
      <c r="B323" s="123" t="s">
        <v>676</v>
      </c>
      <c r="C323" s="124"/>
      <c r="D323" s="124"/>
      <c r="E323" s="124"/>
      <c r="F323" s="56">
        <f>SUM(F257+F262+F268+F275+F280+F288+F296+F301+F306+F313+F320)</f>
        <v>3108854</v>
      </c>
      <c r="G323" s="41">
        <f>SUM(G257+G262+G268+G275+G280+G288+G296+G301+G306+G313+G320)</f>
        <v>2150000</v>
      </c>
      <c r="H323" s="41">
        <f t="shared" ref="H323:I323" si="134">SUM(H257+H262+H268+H275+H280+H288+H296+H301+H306+H313+H320)</f>
        <v>2150000</v>
      </c>
      <c r="I323" s="41">
        <f t="shared" si="134"/>
        <v>2150000</v>
      </c>
      <c r="J323" s="7" t="s">
        <v>13</v>
      </c>
      <c r="K323" s="9" t="s">
        <v>13</v>
      </c>
      <c r="L323" s="9" t="s">
        <v>13</v>
      </c>
      <c r="M323" s="9" t="s">
        <v>13</v>
      </c>
      <c r="N323" s="103" t="s">
        <v>13</v>
      </c>
      <c r="O323" s="104"/>
      <c r="P323" s="10" t="s">
        <v>13</v>
      </c>
    </row>
    <row r="324" spans="1:16" x14ac:dyDescent="0.25">
      <c r="A324" s="16"/>
      <c r="B324" s="116" t="s">
        <v>675</v>
      </c>
      <c r="C324" s="117"/>
      <c r="D324" s="117"/>
      <c r="E324" s="117"/>
      <c r="F324" s="57">
        <f>SUM(F258+F263+F269+F276+F281+F289+F297+F302+F307+F314+F321)</f>
        <v>8772438</v>
      </c>
      <c r="G324" s="24">
        <f>SUM(G258+G263+G269+G276+G281+G289+G297+G302+G307+G314+G321)</f>
        <v>7195780</v>
      </c>
      <c r="H324" s="24">
        <f t="shared" ref="H324:I324" si="135">SUM(H258+H263+H269+H276+H281+H289+H297+H302+H307+H314+H321)</f>
        <v>1664923</v>
      </c>
      <c r="I324" s="24">
        <f t="shared" si="135"/>
        <v>1664923</v>
      </c>
      <c r="J324" s="7" t="s">
        <v>13</v>
      </c>
      <c r="K324" s="9" t="s">
        <v>13</v>
      </c>
      <c r="L324" s="9" t="s">
        <v>13</v>
      </c>
      <c r="M324" s="9" t="s">
        <v>13</v>
      </c>
      <c r="N324" s="103" t="s">
        <v>13</v>
      </c>
      <c r="O324" s="104"/>
      <c r="P324" s="10" t="s">
        <v>13</v>
      </c>
    </row>
    <row r="325" spans="1:16" x14ac:dyDescent="0.25">
      <c r="A325" s="16"/>
      <c r="B325" s="118" t="s">
        <v>297</v>
      </c>
      <c r="C325" s="119"/>
      <c r="D325" s="119"/>
      <c r="E325" s="119"/>
      <c r="F325" s="58">
        <f>SUM(F323:F324)</f>
        <v>11881292</v>
      </c>
      <c r="G325" s="40">
        <f>SUM(G323:G324)</f>
        <v>9345780</v>
      </c>
      <c r="H325" s="40">
        <f t="shared" ref="H325:I325" si="136">SUM(H323:H324)</f>
        <v>3814923</v>
      </c>
      <c r="I325" s="40">
        <f t="shared" si="136"/>
        <v>3814923</v>
      </c>
      <c r="J325" s="7" t="s">
        <v>13</v>
      </c>
      <c r="K325" s="9" t="s">
        <v>13</v>
      </c>
      <c r="L325" s="9" t="s">
        <v>13</v>
      </c>
      <c r="M325" s="9" t="s">
        <v>13</v>
      </c>
      <c r="N325" s="103" t="s">
        <v>13</v>
      </c>
      <c r="O325" s="104"/>
      <c r="P325" s="10" t="s">
        <v>13</v>
      </c>
    </row>
    <row r="326" spans="1:16" ht="18.600000000000001" customHeight="1" x14ac:dyDescent="0.25">
      <c r="A326" s="30" t="s">
        <v>685</v>
      </c>
      <c r="B326" s="120" t="s">
        <v>298</v>
      </c>
      <c r="C326" s="91"/>
      <c r="D326" s="91"/>
      <c r="E326" s="91"/>
      <c r="F326" s="91"/>
      <c r="G326" s="91"/>
      <c r="H326" s="91"/>
      <c r="I326" s="91"/>
      <c r="J326" s="99"/>
      <c r="K326" s="99"/>
      <c r="L326" s="99"/>
      <c r="M326" s="99"/>
      <c r="N326" s="99"/>
      <c r="O326" s="99"/>
      <c r="P326" s="89"/>
    </row>
    <row r="327" spans="1:16" ht="18.600000000000001" customHeight="1" x14ac:dyDescent="0.25">
      <c r="A327" s="28">
        <v>53</v>
      </c>
      <c r="B327" s="140" t="s">
        <v>692</v>
      </c>
      <c r="C327" s="141"/>
      <c r="D327" s="141"/>
      <c r="E327" s="141"/>
      <c r="F327" s="141"/>
      <c r="G327" s="141"/>
      <c r="H327" s="141"/>
      <c r="I327" s="141"/>
      <c r="J327" s="141"/>
      <c r="K327" s="141"/>
      <c r="L327" s="141"/>
      <c r="M327" s="141"/>
      <c r="N327" s="141"/>
      <c r="O327" s="141"/>
      <c r="P327" s="142"/>
    </row>
    <row r="328" spans="1:16" x14ac:dyDescent="0.25">
      <c r="A328" s="16">
        <v>86</v>
      </c>
      <c r="B328" s="90" t="s">
        <v>330</v>
      </c>
      <c r="C328" s="91"/>
      <c r="D328" s="92" t="s">
        <v>331</v>
      </c>
      <c r="E328" s="93"/>
      <c r="F328" s="2">
        <v>277000</v>
      </c>
      <c r="G328" s="2">
        <v>177000</v>
      </c>
      <c r="H328" s="17">
        <v>0</v>
      </c>
      <c r="I328" s="17">
        <v>0</v>
      </c>
      <c r="J328" s="3" t="s">
        <v>697</v>
      </c>
      <c r="K328" s="4" t="s">
        <v>697</v>
      </c>
      <c r="L328" s="83">
        <v>7</v>
      </c>
      <c r="M328" s="83">
        <v>7</v>
      </c>
      <c r="N328" s="94">
        <v>0</v>
      </c>
      <c r="O328" s="93"/>
      <c r="P328" s="83">
        <v>0</v>
      </c>
    </row>
    <row r="329" spans="1:16" x14ac:dyDescent="0.25">
      <c r="A329" s="16">
        <v>87</v>
      </c>
      <c r="B329" s="90" t="s">
        <v>332</v>
      </c>
      <c r="C329" s="91"/>
      <c r="D329" s="150" t="s">
        <v>333</v>
      </c>
      <c r="E329" s="93"/>
      <c r="F329" s="2">
        <v>19000</v>
      </c>
      <c r="G329" s="2">
        <v>19000</v>
      </c>
      <c r="H329" s="59">
        <v>0</v>
      </c>
      <c r="I329" s="59">
        <v>0</v>
      </c>
      <c r="J329" s="3" t="s">
        <v>697</v>
      </c>
      <c r="K329" s="4" t="s">
        <v>697</v>
      </c>
      <c r="L329" s="83">
        <v>7</v>
      </c>
      <c r="M329" s="83">
        <v>7</v>
      </c>
      <c r="N329" s="94">
        <v>0</v>
      </c>
      <c r="O329" s="93"/>
      <c r="P329" s="83">
        <v>0</v>
      </c>
    </row>
    <row r="330" spans="1:16" x14ac:dyDescent="0.25">
      <c r="A330" s="16"/>
      <c r="B330" s="101" t="s">
        <v>19</v>
      </c>
      <c r="C330" s="102"/>
      <c r="D330" s="102"/>
      <c r="E330" s="102"/>
      <c r="F330" s="35">
        <v>0</v>
      </c>
      <c r="G330" s="35">
        <v>0</v>
      </c>
      <c r="H330" s="45">
        <v>0</v>
      </c>
      <c r="I330" s="45">
        <v>0</v>
      </c>
      <c r="J330" s="7" t="s">
        <v>13</v>
      </c>
      <c r="K330" s="8" t="s">
        <v>13</v>
      </c>
      <c r="L330" s="9" t="s">
        <v>13</v>
      </c>
      <c r="M330" s="9" t="s">
        <v>13</v>
      </c>
      <c r="N330" s="103" t="s">
        <v>13</v>
      </c>
      <c r="O330" s="104"/>
      <c r="P330" s="10" t="s">
        <v>13</v>
      </c>
    </row>
    <row r="331" spans="1:16" x14ac:dyDescent="0.25">
      <c r="A331" s="16"/>
      <c r="B331" s="105" t="s">
        <v>20</v>
      </c>
      <c r="C331" s="91"/>
      <c r="D331" s="91"/>
      <c r="E331" s="91"/>
      <c r="F331" s="6">
        <f>SUM(F328+F329)</f>
        <v>296000</v>
      </c>
      <c r="G331" s="6">
        <f>SUM(G328+G329)</f>
        <v>196000</v>
      </c>
      <c r="H331" s="14">
        <f t="shared" ref="H331:I331" si="137">SUM(H328+H329)</f>
        <v>0</v>
      </c>
      <c r="I331" s="14">
        <f t="shared" si="137"/>
        <v>0</v>
      </c>
      <c r="J331" s="7" t="s">
        <v>13</v>
      </c>
      <c r="K331" s="9" t="s">
        <v>13</v>
      </c>
      <c r="L331" s="9" t="s">
        <v>13</v>
      </c>
      <c r="M331" s="9" t="s">
        <v>13</v>
      </c>
      <c r="N331" s="103" t="s">
        <v>13</v>
      </c>
      <c r="O331" s="104"/>
      <c r="P331" s="10" t="s">
        <v>13</v>
      </c>
    </row>
    <row r="332" spans="1:16" x14ac:dyDescent="0.25">
      <c r="A332" s="16"/>
      <c r="B332" s="112" t="s">
        <v>334</v>
      </c>
      <c r="C332" s="113"/>
      <c r="D332" s="113"/>
      <c r="E332" s="113"/>
      <c r="F332" s="37">
        <f>SUM(F330:F331)</f>
        <v>296000</v>
      </c>
      <c r="G332" s="37">
        <f>SUM(G330:G331)</f>
        <v>196000</v>
      </c>
      <c r="H332" s="42">
        <f t="shared" ref="H332:I332" si="138">SUM(H330:H331)</f>
        <v>0</v>
      </c>
      <c r="I332" s="42">
        <f t="shared" si="138"/>
        <v>0</v>
      </c>
      <c r="J332" s="7" t="s">
        <v>13</v>
      </c>
      <c r="K332" s="9" t="s">
        <v>13</v>
      </c>
      <c r="L332" s="9" t="s">
        <v>13</v>
      </c>
      <c r="M332" s="9" t="s">
        <v>13</v>
      </c>
      <c r="N332" s="103" t="s">
        <v>13</v>
      </c>
      <c r="O332" s="104"/>
      <c r="P332" s="10" t="s">
        <v>13</v>
      </c>
    </row>
    <row r="333" spans="1:16" ht="17.100000000000001" customHeight="1" x14ac:dyDescent="0.25">
      <c r="A333" s="28">
        <v>54</v>
      </c>
      <c r="B333" s="98" t="s">
        <v>299</v>
      </c>
      <c r="C333" s="99"/>
      <c r="D333" s="99"/>
      <c r="E333" s="99"/>
      <c r="F333" s="99"/>
      <c r="G333" s="99"/>
      <c r="H333" s="114"/>
      <c r="I333" s="114"/>
      <c r="J333" s="99"/>
      <c r="K333" s="99"/>
      <c r="L333" s="99"/>
      <c r="M333" s="99"/>
      <c r="N333" s="99"/>
      <c r="O333" s="99"/>
      <c r="P333" s="89"/>
    </row>
    <row r="334" spans="1:16" x14ac:dyDescent="0.25">
      <c r="A334" s="16">
        <v>88</v>
      </c>
      <c r="B334" s="90" t="s">
        <v>300</v>
      </c>
      <c r="C334" s="91"/>
      <c r="D334" s="92" t="s">
        <v>301</v>
      </c>
      <c r="E334" s="93"/>
      <c r="F334" s="69">
        <v>3843184</v>
      </c>
      <c r="G334" s="68">
        <v>3261200</v>
      </c>
      <c r="H334" s="79">
        <v>476000</v>
      </c>
      <c r="I334" s="79">
        <v>476000</v>
      </c>
      <c r="J334" s="3">
        <v>90</v>
      </c>
      <c r="K334" s="4">
        <v>57</v>
      </c>
      <c r="L334" s="83">
        <v>7</v>
      </c>
      <c r="M334" s="83">
        <v>7</v>
      </c>
      <c r="N334" s="94">
        <v>0</v>
      </c>
      <c r="O334" s="93"/>
      <c r="P334" s="83">
        <v>0</v>
      </c>
    </row>
    <row r="335" spans="1:16" x14ac:dyDescent="0.25">
      <c r="A335" s="16"/>
      <c r="B335" s="101" t="s">
        <v>19</v>
      </c>
      <c r="C335" s="102"/>
      <c r="D335" s="102"/>
      <c r="E335" s="102"/>
      <c r="F335" s="35">
        <v>0</v>
      </c>
      <c r="G335" s="35">
        <v>0</v>
      </c>
      <c r="H335" s="45">
        <v>0</v>
      </c>
      <c r="I335" s="45">
        <v>0</v>
      </c>
      <c r="J335" s="7" t="s">
        <v>13</v>
      </c>
      <c r="K335" s="8" t="s">
        <v>13</v>
      </c>
      <c r="L335" s="9" t="s">
        <v>13</v>
      </c>
      <c r="M335" s="9" t="s">
        <v>13</v>
      </c>
      <c r="N335" s="103" t="s">
        <v>13</v>
      </c>
      <c r="O335" s="104"/>
      <c r="P335" s="10" t="s">
        <v>13</v>
      </c>
    </row>
    <row r="336" spans="1:16" x14ac:dyDescent="0.25">
      <c r="A336" s="16"/>
      <c r="B336" s="105" t="s">
        <v>20</v>
      </c>
      <c r="C336" s="91"/>
      <c r="D336" s="91"/>
      <c r="E336" s="91"/>
      <c r="F336" s="6">
        <f>F334</f>
        <v>3843184</v>
      </c>
      <c r="G336" s="6">
        <f>G334</f>
        <v>3261200</v>
      </c>
      <c r="H336" s="14">
        <f t="shared" ref="H336:I336" si="139">H334</f>
        <v>476000</v>
      </c>
      <c r="I336" s="14">
        <f t="shared" si="139"/>
        <v>476000</v>
      </c>
      <c r="J336" s="7" t="s">
        <v>13</v>
      </c>
      <c r="K336" s="9" t="s">
        <v>13</v>
      </c>
      <c r="L336" s="9" t="s">
        <v>13</v>
      </c>
      <c r="M336" s="9" t="s">
        <v>13</v>
      </c>
      <c r="N336" s="103" t="s">
        <v>13</v>
      </c>
      <c r="O336" s="104"/>
      <c r="P336" s="10" t="s">
        <v>13</v>
      </c>
    </row>
    <row r="337" spans="1:16" x14ac:dyDescent="0.25">
      <c r="A337" s="16"/>
      <c r="B337" s="112" t="s">
        <v>302</v>
      </c>
      <c r="C337" s="113"/>
      <c r="D337" s="113"/>
      <c r="E337" s="113"/>
      <c r="F337" s="37">
        <f>SUM(F335:F336)</f>
        <v>3843184</v>
      </c>
      <c r="G337" s="37">
        <f>SUM(G335:G336)</f>
        <v>3261200</v>
      </c>
      <c r="H337" s="42">
        <f t="shared" ref="H337:I337" si="140">SUM(H335:H336)</f>
        <v>476000</v>
      </c>
      <c r="I337" s="42">
        <f t="shared" si="140"/>
        <v>476000</v>
      </c>
      <c r="J337" s="7" t="s">
        <v>13</v>
      </c>
      <c r="K337" s="9" t="s">
        <v>13</v>
      </c>
      <c r="L337" s="9" t="s">
        <v>13</v>
      </c>
      <c r="M337" s="9" t="s">
        <v>13</v>
      </c>
      <c r="N337" s="103" t="s">
        <v>13</v>
      </c>
      <c r="O337" s="104"/>
      <c r="P337" s="10" t="s">
        <v>13</v>
      </c>
    </row>
    <row r="338" spans="1:16" ht="17.100000000000001" customHeight="1" x14ac:dyDescent="0.25">
      <c r="A338" s="28">
        <v>55</v>
      </c>
      <c r="B338" s="98" t="s">
        <v>303</v>
      </c>
      <c r="C338" s="99"/>
      <c r="D338" s="99"/>
      <c r="E338" s="99"/>
      <c r="F338" s="99"/>
      <c r="G338" s="99"/>
      <c r="H338" s="114"/>
      <c r="I338" s="114"/>
      <c r="J338" s="99"/>
      <c r="K338" s="99"/>
      <c r="L338" s="99"/>
      <c r="M338" s="99"/>
      <c r="N338" s="99"/>
      <c r="O338" s="99"/>
      <c r="P338" s="89"/>
    </row>
    <row r="339" spans="1:16" x14ac:dyDescent="0.25">
      <c r="A339" s="16">
        <v>89</v>
      </c>
      <c r="B339" s="90" t="s">
        <v>304</v>
      </c>
      <c r="C339" s="91"/>
      <c r="D339" s="92" t="s">
        <v>305</v>
      </c>
      <c r="E339" s="93"/>
      <c r="F339" s="69">
        <v>1988000</v>
      </c>
      <c r="G339" s="70">
        <v>1724000</v>
      </c>
      <c r="H339" s="80">
        <v>512000</v>
      </c>
      <c r="I339" s="80">
        <v>512000</v>
      </c>
      <c r="J339" s="3">
        <v>95</v>
      </c>
      <c r="K339" s="4">
        <v>57</v>
      </c>
      <c r="L339" s="83">
        <v>7</v>
      </c>
      <c r="M339" s="83">
        <v>7</v>
      </c>
      <c r="N339" s="94">
        <v>0</v>
      </c>
      <c r="O339" s="93"/>
      <c r="P339" s="83">
        <v>0</v>
      </c>
    </row>
    <row r="340" spans="1:16" x14ac:dyDescent="0.25">
      <c r="A340" s="16"/>
      <c r="B340" s="101" t="s">
        <v>19</v>
      </c>
      <c r="C340" s="102"/>
      <c r="D340" s="102"/>
      <c r="E340" s="102"/>
      <c r="F340" s="35">
        <v>0</v>
      </c>
      <c r="G340" s="35">
        <v>0</v>
      </c>
      <c r="H340" s="45">
        <v>0</v>
      </c>
      <c r="I340" s="45">
        <v>0</v>
      </c>
      <c r="J340" s="7" t="s">
        <v>13</v>
      </c>
      <c r="K340" s="8" t="s">
        <v>13</v>
      </c>
      <c r="L340" s="9" t="s">
        <v>13</v>
      </c>
      <c r="M340" s="9" t="s">
        <v>13</v>
      </c>
      <c r="N340" s="103" t="s">
        <v>13</v>
      </c>
      <c r="O340" s="104"/>
      <c r="P340" s="10" t="s">
        <v>13</v>
      </c>
    </row>
    <row r="341" spans="1:16" x14ac:dyDescent="0.25">
      <c r="A341" s="16"/>
      <c r="B341" s="105" t="s">
        <v>20</v>
      </c>
      <c r="C341" s="91"/>
      <c r="D341" s="91"/>
      <c r="E341" s="91"/>
      <c r="F341" s="6">
        <f>F339</f>
        <v>1988000</v>
      </c>
      <c r="G341" s="6">
        <f>G339</f>
        <v>1724000</v>
      </c>
      <c r="H341" s="14">
        <f t="shared" ref="H341:I341" si="141">H339</f>
        <v>512000</v>
      </c>
      <c r="I341" s="14">
        <f t="shared" si="141"/>
        <v>512000</v>
      </c>
      <c r="J341" s="7" t="s">
        <v>13</v>
      </c>
      <c r="K341" s="9" t="s">
        <v>13</v>
      </c>
      <c r="L341" s="9" t="s">
        <v>13</v>
      </c>
      <c r="M341" s="9" t="s">
        <v>13</v>
      </c>
      <c r="N341" s="103" t="s">
        <v>13</v>
      </c>
      <c r="O341" s="104"/>
      <c r="P341" s="10" t="s">
        <v>13</v>
      </c>
    </row>
    <row r="342" spans="1:16" x14ac:dyDescent="0.25">
      <c r="A342" s="16"/>
      <c r="B342" s="112" t="s">
        <v>306</v>
      </c>
      <c r="C342" s="113"/>
      <c r="D342" s="113"/>
      <c r="E342" s="113"/>
      <c r="F342" s="37">
        <f>SUM(F340:F341)</f>
        <v>1988000</v>
      </c>
      <c r="G342" s="37">
        <f>SUM(G340:G341)</f>
        <v>1724000</v>
      </c>
      <c r="H342" s="42">
        <f t="shared" ref="H342:I342" si="142">SUM(H340:H341)</f>
        <v>512000</v>
      </c>
      <c r="I342" s="42">
        <f t="shared" si="142"/>
        <v>512000</v>
      </c>
      <c r="J342" s="7" t="s">
        <v>13</v>
      </c>
      <c r="K342" s="9" t="s">
        <v>13</v>
      </c>
      <c r="L342" s="9" t="s">
        <v>13</v>
      </c>
      <c r="M342" s="9" t="s">
        <v>13</v>
      </c>
      <c r="N342" s="103" t="s">
        <v>13</v>
      </c>
      <c r="O342" s="104"/>
      <c r="P342" s="10" t="s">
        <v>13</v>
      </c>
    </row>
    <row r="343" spans="1:16" ht="17.100000000000001" customHeight="1" x14ac:dyDescent="0.25">
      <c r="A343" s="28">
        <v>56</v>
      </c>
      <c r="B343" s="98" t="s">
        <v>307</v>
      </c>
      <c r="C343" s="99"/>
      <c r="D343" s="99"/>
      <c r="E343" s="99"/>
      <c r="F343" s="99"/>
      <c r="G343" s="99"/>
      <c r="H343" s="91"/>
      <c r="I343" s="114"/>
      <c r="J343" s="99"/>
      <c r="K343" s="99"/>
      <c r="L343" s="99"/>
      <c r="M343" s="99"/>
      <c r="N343" s="99"/>
      <c r="O343" s="99"/>
      <c r="P343" s="89"/>
    </row>
    <row r="344" spans="1:16" x14ac:dyDescent="0.25">
      <c r="A344" s="16">
        <v>90</v>
      </c>
      <c r="B344" s="90" t="s">
        <v>308</v>
      </c>
      <c r="C344" s="91"/>
      <c r="D344" s="92" t="s">
        <v>309</v>
      </c>
      <c r="E344" s="93"/>
      <c r="F344" s="2">
        <v>1320000</v>
      </c>
      <c r="G344" s="17">
        <v>1188000</v>
      </c>
      <c r="H344" s="51">
        <v>237600</v>
      </c>
      <c r="I344" s="51">
        <v>237600</v>
      </c>
      <c r="J344" s="3">
        <v>72</v>
      </c>
      <c r="K344" s="4">
        <v>42</v>
      </c>
      <c r="L344" s="83">
        <v>7</v>
      </c>
      <c r="M344" s="83">
        <v>7</v>
      </c>
      <c r="N344" s="94">
        <v>0</v>
      </c>
      <c r="O344" s="93"/>
      <c r="P344" s="83">
        <v>0</v>
      </c>
    </row>
    <row r="345" spans="1:16" x14ac:dyDescent="0.25">
      <c r="A345" s="16"/>
      <c r="B345" s="101" t="s">
        <v>19</v>
      </c>
      <c r="C345" s="102"/>
      <c r="D345" s="102"/>
      <c r="E345" s="102"/>
      <c r="F345" s="35">
        <v>0</v>
      </c>
      <c r="G345" s="35">
        <v>0</v>
      </c>
      <c r="H345" s="35">
        <v>0</v>
      </c>
      <c r="I345" s="35">
        <v>0</v>
      </c>
      <c r="J345" s="7" t="s">
        <v>13</v>
      </c>
      <c r="K345" s="8" t="s">
        <v>13</v>
      </c>
      <c r="L345" s="9" t="s">
        <v>13</v>
      </c>
      <c r="M345" s="9" t="s">
        <v>13</v>
      </c>
      <c r="N345" s="103" t="s">
        <v>13</v>
      </c>
      <c r="O345" s="104"/>
      <c r="P345" s="10" t="s">
        <v>13</v>
      </c>
    </row>
    <row r="346" spans="1:16" x14ac:dyDescent="0.25">
      <c r="A346" s="16"/>
      <c r="B346" s="105" t="s">
        <v>20</v>
      </c>
      <c r="C346" s="91"/>
      <c r="D346" s="91"/>
      <c r="E346" s="91"/>
      <c r="F346" s="6">
        <f>F344</f>
        <v>1320000</v>
      </c>
      <c r="G346" s="6">
        <f>G344</f>
        <v>1188000</v>
      </c>
      <c r="H346" s="6">
        <f t="shared" ref="H346:I346" si="143">H344</f>
        <v>237600</v>
      </c>
      <c r="I346" s="14">
        <f t="shared" si="143"/>
        <v>237600</v>
      </c>
      <c r="J346" s="7" t="s">
        <v>13</v>
      </c>
      <c r="K346" s="9" t="s">
        <v>13</v>
      </c>
      <c r="L346" s="9" t="s">
        <v>13</v>
      </c>
      <c r="M346" s="9" t="s">
        <v>13</v>
      </c>
      <c r="N346" s="103" t="s">
        <v>13</v>
      </c>
      <c r="O346" s="104"/>
      <c r="P346" s="10" t="s">
        <v>13</v>
      </c>
    </row>
    <row r="347" spans="1:16" x14ac:dyDescent="0.25">
      <c r="A347" s="16"/>
      <c r="B347" s="112" t="s">
        <v>310</v>
      </c>
      <c r="C347" s="113"/>
      <c r="D347" s="113"/>
      <c r="E347" s="113"/>
      <c r="F347" s="37">
        <f>SUM(F345:F346)</f>
        <v>1320000</v>
      </c>
      <c r="G347" s="37">
        <f>SUM(G345:G346)</f>
        <v>1188000</v>
      </c>
      <c r="H347" s="37">
        <f t="shared" ref="H347:I347" si="144">SUM(H345:H346)</f>
        <v>237600</v>
      </c>
      <c r="I347" s="42">
        <f t="shared" si="144"/>
        <v>237600</v>
      </c>
      <c r="J347" s="7" t="s">
        <v>13</v>
      </c>
      <c r="K347" s="9" t="s">
        <v>13</v>
      </c>
      <c r="L347" s="9" t="s">
        <v>13</v>
      </c>
      <c r="M347" s="9" t="s">
        <v>13</v>
      </c>
      <c r="N347" s="103" t="s">
        <v>13</v>
      </c>
      <c r="O347" s="104"/>
      <c r="P347" s="10" t="s">
        <v>13</v>
      </c>
    </row>
    <row r="348" spans="1:16" ht="17.100000000000001" customHeight="1" x14ac:dyDescent="0.25">
      <c r="A348" s="28">
        <v>57</v>
      </c>
      <c r="B348" s="98" t="s">
        <v>311</v>
      </c>
      <c r="C348" s="99"/>
      <c r="D348" s="99"/>
      <c r="E348" s="99"/>
      <c r="F348" s="99"/>
      <c r="G348" s="99"/>
      <c r="H348" s="114"/>
      <c r="I348" s="114"/>
      <c r="J348" s="99"/>
      <c r="K348" s="99"/>
      <c r="L348" s="99"/>
      <c r="M348" s="99"/>
      <c r="N348" s="99"/>
      <c r="O348" s="99"/>
      <c r="P348" s="89"/>
    </row>
    <row r="349" spans="1:16" x14ac:dyDescent="0.25">
      <c r="A349" s="16">
        <v>91</v>
      </c>
      <c r="B349" s="90" t="s">
        <v>312</v>
      </c>
      <c r="C349" s="91"/>
      <c r="D349" s="92" t="s">
        <v>313</v>
      </c>
      <c r="E349" s="93"/>
      <c r="F349" s="2">
        <v>124990</v>
      </c>
      <c r="G349" s="49">
        <v>85770</v>
      </c>
      <c r="H349" s="18">
        <v>0</v>
      </c>
      <c r="I349" s="18">
        <v>0</v>
      </c>
      <c r="J349" s="3">
        <v>86</v>
      </c>
      <c r="K349" s="4" t="s">
        <v>697</v>
      </c>
      <c r="L349" s="83">
        <v>7</v>
      </c>
      <c r="M349" s="83">
        <v>7</v>
      </c>
      <c r="N349" s="94">
        <v>0</v>
      </c>
      <c r="O349" s="93"/>
      <c r="P349" s="83">
        <v>0</v>
      </c>
    </row>
    <row r="350" spans="1:16" x14ac:dyDescent="0.25">
      <c r="A350" s="16"/>
      <c r="B350" s="101" t="s">
        <v>19</v>
      </c>
      <c r="C350" s="102"/>
      <c r="D350" s="102"/>
      <c r="E350" s="102"/>
      <c r="F350" s="35">
        <v>0</v>
      </c>
      <c r="G350" s="35">
        <v>0</v>
      </c>
      <c r="H350" s="45">
        <v>0</v>
      </c>
      <c r="I350" s="45">
        <v>0</v>
      </c>
      <c r="J350" s="7" t="s">
        <v>13</v>
      </c>
      <c r="K350" s="8" t="s">
        <v>13</v>
      </c>
      <c r="L350" s="9" t="s">
        <v>13</v>
      </c>
      <c r="M350" s="9" t="s">
        <v>13</v>
      </c>
      <c r="N350" s="103" t="s">
        <v>13</v>
      </c>
      <c r="O350" s="104"/>
      <c r="P350" s="10" t="s">
        <v>13</v>
      </c>
    </row>
    <row r="351" spans="1:16" x14ac:dyDescent="0.25">
      <c r="A351" s="16"/>
      <c r="B351" s="105" t="s">
        <v>20</v>
      </c>
      <c r="C351" s="91"/>
      <c r="D351" s="91"/>
      <c r="E351" s="91"/>
      <c r="F351" s="6">
        <f>F349</f>
        <v>124990</v>
      </c>
      <c r="G351" s="6">
        <f>G349</f>
        <v>85770</v>
      </c>
      <c r="H351" s="14">
        <f t="shared" ref="H351:I351" si="145">H349</f>
        <v>0</v>
      </c>
      <c r="I351" s="14">
        <f t="shared" si="145"/>
        <v>0</v>
      </c>
      <c r="J351" s="7" t="s">
        <v>13</v>
      </c>
      <c r="K351" s="9" t="s">
        <v>13</v>
      </c>
      <c r="L351" s="9" t="s">
        <v>13</v>
      </c>
      <c r="M351" s="9" t="s">
        <v>13</v>
      </c>
      <c r="N351" s="103" t="s">
        <v>13</v>
      </c>
      <c r="O351" s="104"/>
      <c r="P351" s="10" t="s">
        <v>13</v>
      </c>
    </row>
    <row r="352" spans="1:16" x14ac:dyDescent="0.25">
      <c r="A352" s="16"/>
      <c r="B352" s="112" t="s">
        <v>314</v>
      </c>
      <c r="C352" s="113"/>
      <c r="D352" s="113"/>
      <c r="E352" s="113"/>
      <c r="F352" s="37">
        <f>SUM(F350:F351)</f>
        <v>124990</v>
      </c>
      <c r="G352" s="37">
        <f>SUM(G350:G351)</f>
        <v>85770</v>
      </c>
      <c r="H352" s="42">
        <f t="shared" ref="H352:I352" si="146">SUM(H350:H351)</f>
        <v>0</v>
      </c>
      <c r="I352" s="42">
        <f t="shared" si="146"/>
        <v>0</v>
      </c>
      <c r="J352" s="7" t="s">
        <v>13</v>
      </c>
      <c r="K352" s="9" t="s">
        <v>13</v>
      </c>
      <c r="L352" s="9" t="s">
        <v>13</v>
      </c>
      <c r="M352" s="9" t="s">
        <v>13</v>
      </c>
      <c r="N352" s="103" t="s">
        <v>13</v>
      </c>
      <c r="O352" s="104"/>
      <c r="P352" s="10" t="s">
        <v>13</v>
      </c>
    </row>
    <row r="353" spans="1:16" ht="17.100000000000001" customHeight="1" x14ac:dyDescent="0.25">
      <c r="A353" s="28">
        <v>58</v>
      </c>
      <c r="B353" s="98" t="s">
        <v>315</v>
      </c>
      <c r="C353" s="99"/>
      <c r="D353" s="99"/>
      <c r="E353" s="99"/>
      <c r="F353" s="99"/>
      <c r="G353" s="99"/>
      <c r="H353" s="91"/>
      <c r="I353" s="114"/>
      <c r="J353" s="99"/>
      <c r="K353" s="99"/>
      <c r="L353" s="99"/>
      <c r="M353" s="99"/>
      <c r="N353" s="99"/>
      <c r="O353" s="99"/>
      <c r="P353" s="89"/>
    </row>
    <row r="354" spans="1:16" x14ac:dyDescent="0.25">
      <c r="A354" s="16">
        <v>92</v>
      </c>
      <c r="B354" s="90" t="s">
        <v>316</v>
      </c>
      <c r="C354" s="91"/>
      <c r="D354" s="92" t="s">
        <v>317</v>
      </c>
      <c r="E354" s="93"/>
      <c r="F354" s="2">
        <v>3817500</v>
      </c>
      <c r="G354" s="17">
        <v>2821000</v>
      </c>
      <c r="H354" s="51">
        <v>437734</v>
      </c>
      <c r="I354" s="51">
        <v>437734</v>
      </c>
      <c r="J354" s="3">
        <v>98.5</v>
      </c>
      <c r="K354" s="4">
        <v>80</v>
      </c>
      <c r="L354" s="83">
        <v>7</v>
      </c>
      <c r="M354" s="83">
        <v>7</v>
      </c>
      <c r="N354" s="94">
        <v>0</v>
      </c>
      <c r="O354" s="93"/>
      <c r="P354" s="83">
        <v>0</v>
      </c>
    </row>
    <row r="355" spans="1:16" x14ac:dyDescent="0.25">
      <c r="A355" s="16"/>
      <c r="B355" s="101" t="s">
        <v>19</v>
      </c>
      <c r="C355" s="102"/>
      <c r="D355" s="102"/>
      <c r="E355" s="102"/>
      <c r="F355" s="35">
        <v>0</v>
      </c>
      <c r="G355" s="35">
        <v>0</v>
      </c>
      <c r="H355" s="35">
        <v>0</v>
      </c>
      <c r="I355" s="14"/>
      <c r="J355" s="7" t="s">
        <v>13</v>
      </c>
      <c r="K355" s="8" t="s">
        <v>13</v>
      </c>
      <c r="L355" s="9" t="s">
        <v>13</v>
      </c>
      <c r="M355" s="9" t="s">
        <v>13</v>
      </c>
      <c r="N355" s="103" t="s">
        <v>13</v>
      </c>
      <c r="O355" s="104"/>
      <c r="P355" s="10" t="s">
        <v>13</v>
      </c>
    </row>
    <row r="356" spans="1:16" x14ac:dyDescent="0.25">
      <c r="A356" s="16"/>
      <c r="B356" s="105" t="s">
        <v>20</v>
      </c>
      <c r="C356" s="91"/>
      <c r="D356" s="91"/>
      <c r="E356" s="91"/>
      <c r="F356" s="6">
        <f>F354</f>
        <v>3817500</v>
      </c>
      <c r="G356" s="6">
        <f>G354</f>
        <v>2821000</v>
      </c>
      <c r="H356" s="6">
        <f t="shared" ref="H356:I356" si="147">H354</f>
        <v>437734</v>
      </c>
      <c r="I356" s="14">
        <f t="shared" si="147"/>
        <v>437734</v>
      </c>
      <c r="J356" s="7" t="s">
        <v>13</v>
      </c>
      <c r="K356" s="9" t="s">
        <v>13</v>
      </c>
      <c r="L356" s="9" t="s">
        <v>13</v>
      </c>
      <c r="M356" s="9" t="s">
        <v>13</v>
      </c>
      <c r="N356" s="103" t="s">
        <v>13</v>
      </c>
      <c r="O356" s="104"/>
      <c r="P356" s="10" t="s">
        <v>13</v>
      </c>
    </row>
    <row r="357" spans="1:16" x14ac:dyDescent="0.25">
      <c r="A357" s="16"/>
      <c r="B357" s="112" t="s">
        <v>318</v>
      </c>
      <c r="C357" s="113"/>
      <c r="D357" s="113"/>
      <c r="E357" s="113"/>
      <c r="F357" s="37">
        <f>SUM(F355:F356)</f>
        <v>3817500</v>
      </c>
      <c r="G357" s="37">
        <f>SUM(G355:G356)</f>
        <v>2821000</v>
      </c>
      <c r="H357" s="37">
        <f t="shared" ref="H357:I357" si="148">SUM(H355:H356)</f>
        <v>437734</v>
      </c>
      <c r="I357" s="42">
        <f t="shared" si="148"/>
        <v>437734</v>
      </c>
      <c r="J357" s="7" t="s">
        <v>13</v>
      </c>
      <c r="K357" s="9" t="s">
        <v>13</v>
      </c>
      <c r="L357" s="9" t="s">
        <v>13</v>
      </c>
      <c r="M357" s="9" t="s">
        <v>13</v>
      </c>
      <c r="N357" s="103" t="s">
        <v>13</v>
      </c>
      <c r="O357" s="104"/>
      <c r="P357" s="10" t="s">
        <v>13</v>
      </c>
    </row>
    <row r="358" spans="1:16" ht="17.100000000000001" customHeight="1" x14ac:dyDescent="0.25">
      <c r="A358" s="28">
        <v>59</v>
      </c>
      <c r="B358" s="98" t="s">
        <v>319</v>
      </c>
      <c r="C358" s="99"/>
      <c r="D358" s="99"/>
      <c r="E358" s="99"/>
      <c r="F358" s="99"/>
      <c r="G358" s="99"/>
      <c r="H358" s="91"/>
      <c r="I358" s="91"/>
      <c r="J358" s="99"/>
      <c r="K358" s="99"/>
      <c r="L358" s="99"/>
      <c r="M358" s="99"/>
      <c r="N358" s="99"/>
      <c r="O358" s="99"/>
      <c r="P358" s="89"/>
    </row>
    <row r="359" spans="1:16" x14ac:dyDescent="0.25">
      <c r="A359" s="16">
        <v>93</v>
      </c>
      <c r="B359" s="90" t="s">
        <v>320</v>
      </c>
      <c r="C359" s="91"/>
      <c r="D359" s="92" t="s">
        <v>321</v>
      </c>
      <c r="E359" s="93"/>
      <c r="F359" s="2">
        <v>52000</v>
      </c>
      <c r="G359" s="2">
        <v>36000</v>
      </c>
      <c r="H359" s="2">
        <v>0</v>
      </c>
      <c r="I359" s="2">
        <v>0</v>
      </c>
      <c r="J359" s="3">
        <v>79</v>
      </c>
      <c r="K359" s="4" t="s">
        <v>697</v>
      </c>
      <c r="L359" s="83">
        <v>7</v>
      </c>
      <c r="M359" s="83">
        <v>7</v>
      </c>
      <c r="N359" s="94">
        <v>0</v>
      </c>
      <c r="O359" s="93"/>
      <c r="P359" s="83">
        <v>0</v>
      </c>
    </row>
    <row r="360" spans="1:16" x14ac:dyDescent="0.25">
      <c r="A360" s="16">
        <v>94</v>
      </c>
      <c r="B360" s="90" t="s">
        <v>322</v>
      </c>
      <c r="C360" s="91"/>
      <c r="D360" s="92" t="s">
        <v>323</v>
      </c>
      <c r="E360" s="93"/>
      <c r="F360" s="33">
        <v>1538000</v>
      </c>
      <c r="G360" s="34">
        <v>500000</v>
      </c>
      <c r="H360" s="34">
        <v>500000</v>
      </c>
      <c r="I360" s="34">
        <v>500000</v>
      </c>
      <c r="J360" s="3">
        <v>101</v>
      </c>
      <c r="K360" s="4">
        <v>70</v>
      </c>
      <c r="L360" s="83">
        <v>7</v>
      </c>
      <c r="M360" s="83">
        <v>7</v>
      </c>
      <c r="N360" s="94">
        <v>0</v>
      </c>
      <c r="O360" s="93"/>
      <c r="P360" s="83">
        <v>0</v>
      </c>
    </row>
    <row r="361" spans="1:16" x14ac:dyDescent="0.25">
      <c r="A361" s="16">
        <v>95</v>
      </c>
      <c r="B361" s="90" t="s">
        <v>324</v>
      </c>
      <c r="C361" s="91"/>
      <c r="D361" s="92" t="s">
        <v>325</v>
      </c>
      <c r="E361" s="93"/>
      <c r="F361" s="2">
        <v>90000</v>
      </c>
      <c r="G361" s="2">
        <v>75000</v>
      </c>
      <c r="H361" s="2">
        <v>75000</v>
      </c>
      <c r="I361" s="2">
        <v>75000</v>
      </c>
      <c r="J361" s="3">
        <v>91</v>
      </c>
      <c r="K361" s="4">
        <v>60</v>
      </c>
      <c r="L361" s="83">
        <v>7</v>
      </c>
      <c r="M361" s="83">
        <v>7</v>
      </c>
      <c r="N361" s="94">
        <v>0</v>
      </c>
      <c r="O361" s="93"/>
      <c r="P361" s="83">
        <v>0</v>
      </c>
    </row>
    <row r="362" spans="1:16" s="22" customFormat="1" x14ac:dyDescent="0.25">
      <c r="A362" s="19">
        <v>96</v>
      </c>
      <c r="B362" s="126" t="s">
        <v>326</v>
      </c>
      <c r="C362" s="127"/>
      <c r="D362" s="128" t="s">
        <v>327</v>
      </c>
      <c r="E362" s="129"/>
      <c r="F362" s="17">
        <v>390000</v>
      </c>
      <c r="G362" s="17">
        <v>100000</v>
      </c>
      <c r="H362" s="59">
        <v>0</v>
      </c>
      <c r="I362" s="59">
        <v>0</v>
      </c>
      <c r="J362" s="20">
        <v>53.5</v>
      </c>
      <c r="K362" s="21">
        <v>0</v>
      </c>
      <c r="L362" s="83">
        <v>7</v>
      </c>
      <c r="M362" s="83">
        <v>7</v>
      </c>
      <c r="N362" s="94">
        <v>0</v>
      </c>
      <c r="O362" s="93"/>
      <c r="P362" s="83">
        <v>0</v>
      </c>
    </row>
    <row r="363" spans="1:16" x14ac:dyDescent="0.25">
      <c r="A363" s="16">
        <v>97</v>
      </c>
      <c r="B363" s="90" t="s">
        <v>328</v>
      </c>
      <c r="C363" s="91"/>
      <c r="D363" s="92" t="s">
        <v>329</v>
      </c>
      <c r="E363" s="93"/>
      <c r="F363" s="2">
        <v>141000</v>
      </c>
      <c r="G363" s="49">
        <v>126000</v>
      </c>
      <c r="H363" s="18">
        <v>0</v>
      </c>
      <c r="I363" s="18">
        <v>0</v>
      </c>
      <c r="J363" s="3">
        <v>66</v>
      </c>
      <c r="K363" s="4">
        <v>5</v>
      </c>
      <c r="L363" s="83">
        <v>7</v>
      </c>
      <c r="M363" s="83">
        <v>7</v>
      </c>
      <c r="N363" s="94">
        <v>0</v>
      </c>
      <c r="O363" s="93"/>
      <c r="P363" s="83">
        <v>0</v>
      </c>
    </row>
    <row r="364" spans="1:16" x14ac:dyDescent="0.25">
      <c r="A364" s="16"/>
      <c r="B364" s="101" t="s">
        <v>19</v>
      </c>
      <c r="C364" s="102"/>
      <c r="D364" s="102"/>
      <c r="E364" s="102"/>
      <c r="F364" s="35">
        <f>F360</f>
        <v>1538000</v>
      </c>
      <c r="G364" s="35">
        <f>G360</f>
        <v>500000</v>
      </c>
      <c r="H364" s="45">
        <f t="shared" ref="H364:I364" si="149">H360</f>
        <v>500000</v>
      </c>
      <c r="I364" s="45">
        <f t="shared" si="149"/>
        <v>500000</v>
      </c>
      <c r="J364" s="7" t="s">
        <v>13</v>
      </c>
      <c r="K364" s="8" t="s">
        <v>13</v>
      </c>
      <c r="L364" s="9" t="s">
        <v>13</v>
      </c>
      <c r="M364" s="9" t="s">
        <v>13</v>
      </c>
      <c r="N364" s="103" t="s">
        <v>13</v>
      </c>
      <c r="O364" s="104"/>
      <c r="P364" s="10" t="s">
        <v>13</v>
      </c>
    </row>
    <row r="365" spans="1:16" x14ac:dyDescent="0.25">
      <c r="A365" s="16"/>
      <c r="B365" s="105" t="s">
        <v>20</v>
      </c>
      <c r="C365" s="91"/>
      <c r="D365" s="91"/>
      <c r="E365" s="91"/>
      <c r="F365" s="6">
        <f>SUM(F359+F361+F362+F363)</f>
        <v>673000</v>
      </c>
      <c r="G365" s="6">
        <f>SUM(G359+G361+G362+G363)</f>
        <v>337000</v>
      </c>
      <c r="H365" s="14">
        <f t="shared" ref="H365:I365" si="150">SUM(H359+H361+H362+H363)</f>
        <v>75000</v>
      </c>
      <c r="I365" s="14">
        <f t="shared" si="150"/>
        <v>75000</v>
      </c>
      <c r="J365" s="7" t="s">
        <v>13</v>
      </c>
      <c r="K365" s="9" t="s">
        <v>13</v>
      </c>
      <c r="L365" s="9" t="s">
        <v>13</v>
      </c>
      <c r="M365" s="9" t="s">
        <v>13</v>
      </c>
      <c r="N365" s="103" t="s">
        <v>13</v>
      </c>
      <c r="O365" s="104"/>
      <c r="P365" s="10" t="s">
        <v>13</v>
      </c>
    </row>
    <row r="366" spans="1:16" x14ac:dyDescent="0.25">
      <c r="A366" s="16"/>
      <c r="B366" s="112" t="s">
        <v>334</v>
      </c>
      <c r="C366" s="113"/>
      <c r="D366" s="113"/>
      <c r="E366" s="113"/>
      <c r="F366" s="37">
        <f>SUM(F364:F365)</f>
        <v>2211000</v>
      </c>
      <c r="G366" s="37">
        <f>SUM(G364:G365)</f>
        <v>837000</v>
      </c>
      <c r="H366" s="37">
        <f>SUM(H364:H365)</f>
        <v>575000</v>
      </c>
      <c r="I366" s="42">
        <f t="shared" ref="I366" si="151">SUM(I364:I365)</f>
        <v>575000</v>
      </c>
      <c r="J366" s="7" t="s">
        <v>13</v>
      </c>
      <c r="K366" s="9" t="s">
        <v>13</v>
      </c>
      <c r="L366" s="9" t="s">
        <v>13</v>
      </c>
      <c r="M366" s="9" t="s">
        <v>13</v>
      </c>
      <c r="N366" s="103" t="s">
        <v>13</v>
      </c>
      <c r="O366" s="104"/>
      <c r="P366" s="10" t="s">
        <v>13</v>
      </c>
    </row>
    <row r="367" spans="1:16" ht="17.100000000000001" customHeight="1" x14ac:dyDescent="0.25">
      <c r="A367" s="28">
        <v>60</v>
      </c>
      <c r="B367" s="98" t="s">
        <v>335</v>
      </c>
      <c r="C367" s="99"/>
      <c r="D367" s="99"/>
      <c r="E367" s="99"/>
      <c r="F367" s="99"/>
      <c r="G367" s="99"/>
      <c r="H367" s="91"/>
      <c r="I367" s="91"/>
      <c r="J367" s="99"/>
      <c r="K367" s="99"/>
      <c r="L367" s="99"/>
      <c r="M367" s="99"/>
      <c r="N367" s="99"/>
      <c r="O367" s="99"/>
      <c r="P367" s="89"/>
    </row>
    <row r="368" spans="1:16" x14ac:dyDescent="0.25">
      <c r="A368" s="16">
        <v>98</v>
      </c>
      <c r="B368" s="90" t="s">
        <v>336</v>
      </c>
      <c r="C368" s="91"/>
      <c r="D368" s="92" t="s">
        <v>337</v>
      </c>
      <c r="E368" s="93"/>
      <c r="F368" s="2">
        <v>154000</v>
      </c>
      <c r="G368" s="2">
        <v>93800</v>
      </c>
      <c r="H368" s="2">
        <v>0</v>
      </c>
      <c r="I368" s="2">
        <v>0</v>
      </c>
      <c r="J368" s="4">
        <v>88</v>
      </c>
      <c r="K368" s="4" t="s">
        <v>697</v>
      </c>
      <c r="L368" s="83">
        <v>7</v>
      </c>
      <c r="M368" s="83">
        <v>7</v>
      </c>
      <c r="N368" s="94">
        <v>0</v>
      </c>
      <c r="O368" s="93"/>
      <c r="P368" s="83">
        <v>0</v>
      </c>
    </row>
    <row r="369" spans="1:16" x14ac:dyDescent="0.25">
      <c r="A369" s="16">
        <v>99</v>
      </c>
      <c r="B369" s="90" t="s">
        <v>338</v>
      </c>
      <c r="C369" s="91"/>
      <c r="D369" s="92" t="s">
        <v>339</v>
      </c>
      <c r="E369" s="93"/>
      <c r="F369" s="2">
        <v>38620</v>
      </c>
      <c r="G369" s="2">
        <v>34000</v>
      </c>
      <c r="H369" s="17">
        <v>34000</v>
      </c>
      <c r="I369" s="17">
        <v>34000</v>
      </c>
      <c r="J369" s="3">
        <v>65.5</v>
      </c>
      <c r="K369" s="4">
        <v>55</v>
      </c>
      <c r="L369" s="83">
        <v>7</v>
      </c>
      <c r="M369" s="83">
        <v>7</v>
      </c>
      <c r="N369" s="94">
        <v>0</v>
      </c>
      <c r="O369" s="93"/>
      <c r="P369" s="83">
        <v>0</v>
      </c>
    </row>
    <row r="370" spans="1:16" x14ac:dyDescent="0.25">
      <c r="A370" s="16">
        <v>100</v>
      </c>
      <c r="B370" s="90" t="s">
        <v>340</v>
      </c>
      <c r="C370" s="91"/>
      <c r="D370" s="92" t="s">
        <v>341</v>
      </c>
      <c r="E370" s="93"/>
      <c r="F370" s="33">
        <v>1600000</v>
      </c>
      <c r="G370" s="34">
        <v>550000</v>
      </c>
      <c r="H370" s="34">
        <v>550000</v>
      </c>
      <c r="I370" s="47">
        <v>550000</v>
      </c>
      <c r="J370" s="3">
        <v>90</v>
      </c>
      <c r="K370" s="4">
        <v>75</v>
      </c>
      <c r="L370" s="83">
        <v>7</v>
      </c>
      <c r="M370" s="83">
        <v>7</v>
      </c>
      <c r="N370" s="94">
        <v>0</v>
      </c>
      <c r="O370" s="93"/>
      <c r="P370" s="83">
        <v>0</v>
      </c>
    </row>
    <row r="371" spans="1:16" x14ac:dyDescent="0.25">
      <c r="A371" s="16">
        <v>101</v>
      </c>
      <c r="B371" s="90" t="s">
        <v>342</v>
      </c>
      <c r="C371" s="91"/>
      <c r="D371" s="92" t="s">
        <v>343</v>
      </c>
      <c r="E371" s="93"/>
      <c r="F371" s="33">
        <v>330000</v>
      </c>
      <c r="G371" s="64">
        <v>297000</v>
      </c>
      <c r="H371" s="64">
        <v>297000</v>
      </c>
      <c r="I371" s="63">
        <v>297000</v>
      </c>
      <c r="J371" s="3">
        <v>90</v>
      </c>
      <c r="K371" s="4">
        <v>75</v>
      </c>
      <c r="L371" s="83">
        <v>7</v>
      </c>
      <c r="M371" s="83">
        <v>7</v>
      </c>
      <c r="N371" s="94">
        <v>0</v>
      </c>
      <c r="O371" s="93"/>
      <c r="P371" s="83">
        <v>0</v>
      </c>
    </row>
    <row r="372" spans="1:16" x14ac:dyDescent="0.25">
      <c r="A372" s="16"/>
      <c r="B372" s="101" t="s">
        <v>19</v>
      </c>
      <c r="C372" s="102"/>
      <c r="D372" s="102"/>
      <c r="E372" s="102"/>
      <c r="F372" s="35">
        <f>SUM(F370:F371)</f>
        <v>1930000</v>
      </c>
      <c r="G372" s="35">
        <f>SUM(G370:G371)</f>
        <v>847000</v>
      </c>
      <c r="H372" s="45">
        <f t="shared" ref="H372:I372" si="152">SUM(H370:H371)</f>
        <v>847000</v>
      </c>
      <c r="I372" s="45">
        <f t="shared" si="152"/>
        <v>847000</v>
      </c>
      <c r="J372" s="7" t="s">
        <v>13</v>
      </c>
      <c r="K372" s="8" t="s">
        <v>13</v>
      </c>
      <c r="L372" s="9" t="s">
        <v>13</v>
      </c>
      <c r="M372" s="9" t="s">
        <v>13</v>
      </c>
      <c r="N372" s="103" t="s">
        <v>13</v>
      </c>
      <c r="O372" s="104"/>
      <c r="P372" s="10" t="s">
        <v>13</v>
      </c>
    </row>
    <row r="373" spans="1:16" x14ac:dyDescent="0.25">
      <c r="A373" s="16"/>
      <c r="B373" s="105" t="s">
        <v>20</v>
      </c>
      <c r="C373" s="91"/>
      <c r="D373" s="91"/>
      <c r="E373" s="91"/>
      <c r="F373" s="6">
        <f>SUM(F368+F369)</f>
        <v>192620</v>
      </c>
      <c r="G373" s="6">
        <f>SUM(G368+G369)</f>
        <v>127800</v>
      </c>
      <c r="H373" s="14">
        <f t="shared" ref="H373:I373" si="153">SUM(H368+H369)</f>
        <v>34000</v>
      </c>
      <c r="I373" s="14">
        <f t="shared" si="153"/>
        <v>34000</v>
      </c>
      <c r="J373" s="7" t="s">
        <v>13</v>
      </c>
      <c r="K373" s="9" t="s">
        <v>13</v>
      </c>
      <c r="L373" s="9" t="s">
        <v>13</v>
      </c>
      <c r="M373" s="9" t="s">
        <v>13</v>
      </c>
      <c r="N373" s="103" t="s">
        <v>13</v>
      </c>
      <c r="O373" s="104"/>
      <c r="P373" s="10" t="s">
        <v>13</v>
      </c>
    </row>
    <row r="374" spans="1:16" x14ac:dyDescent="0.25">
      <c r="A374" s="16"/>
      <c r="B374" s="112" t="s">
        <v>344</v>
      </c>
      <c r="C374" s="113"/>
      <c r="D374" s="113"/>
      <c r="E374" s="113"/>
      <c r="F374" s="37">
        <f>SUM(F372:F373)</f>
        <v>2122620</v>
      </c>
      <c r="G374" s="37">
        <f>SUM(G372:G373)</f>
        <v>974800</v>
      </c>
      <c r="H374" s="42">
        <f t="shared" ref="H374:I374" si="154">SUM(H372:H373)</f>
        <v>881000</v>
      </c>
      <c r="I374" s="42">
        <f t="shared" si="154"/>
        <v>881000</v>
      </c>
      <c r="J374" s="7" t="s">
        <v>13</v>
      </c>
      <c r="K374" s="9" t="s">
        <v>13</v>
      </c>
      <c r="L374" s="9" t="s">
        <v>13</v>
      </c>
      <c r="M374" s="9" t="s">
        <v>13</v>
      </c>
      <c r="N374" s="103" t="s">
        <v>13</v>
      </c>
      <c r="O374" s="104"/>
      <c r="P374" s="10" t="s">
        <v>13</v>
      </c>
    </row>
    <row r="375" spans="1:16" ht="17.100000000000001" customHeight="1" x14ac:dyDescent="0.25">
      <c r="A375" s="28">
        <v>61</v>
      </c>
      <c r="B375" s="98" t="s">
        <v>345</v>
      </c>
      <c r="C375" s="99"/>
      <c r="D375" s="99"/>
      <c r="E375" s="99"/>
      <c r="F375" s="99"/>
      <c r="G375" s="99"/>
      <c r="H375" s="114"/>
      <c r="I375" s="114"/>
      <c r="J375" s="99"/>
      <c r="K375" s="99"/>
      <c r="L375" s="99"/>
      <c r="M375" s="99"/>
      <c r="N375" s="99"/>
      <c r="O375" s="99"/>
      <c r="P375" s="89"/>
    </row>
    <row r="376" spans="1:16" x14ac:dyDescent="0.25">
      <c r="A376" s="16">
        <v>102</v>
      </c>
      <c r="B376" s="90" t="s">
        <v>346</v>
      </c>
      <c r="C376" s="91"/>
      <c r="D376" s="92" t="s">
        <v>347</v>
      </c>
      <c r="E376" s="93"/>
      <c r="F376" s="33">
        <v>350000</v>
      </c>
      <c r="G376" s="64">
        <v>241500</v>
      </c>
      <c r="H376" s="63">
        <v>241500</v>
      </c>
      <c r="I376" s="63">
        <v>241500</v>
      </c>
      <c r="J376" s="3">
        <v>104</v>
      </c>
      <c r="K376" s="4">
        <v>80</v>
      </c>
      <c r="L376" s="83">
        <v>7</v>
      </c>
      <c r="M376" s="83">
        <v>7</v>
      </c>
      <c r="N376" s="94">
        <v>0</v>
      </c>
      <c r="O376" s="93"/>
      <c r="P376" s="83">
        <v>0</v>
      </c>
    </row>
    <row r="377" spans="1:16" x14ac:dyDescent="0.25">
      <c r="A377" s="16">
        <v>103</v>
      </c>
      <c r="B377" s="90" t="s">
        <v>348</v>
      </c>
      <c r="C377" s="91"/>
      <c r="D377" s="92" t="s">
        <v>349</v>
      </c>
      <c r="E377" s="93"/>
      <c r="F377" s="2">
        <v>150000</v>
      </c>
      <c r="G377" s="49">
        <v>85040</v>
      </c>
      <c r="H377" s="18">
        <v>0</v>
      </c>
      <c r="I377" s="18">
        <v>0</v>
      </c>
      <c r="J377" s="3">
        <v>93</v>
      </c>
      <c r="K377" s="4" t="s">
        <v>697</v>
      </c>
      <c r="L377" s="83">
        <v>7</v>
      </c>
      <c r="M377" s="83">
        <v>7</v>
      </c>
      <c r="N377" s="94">
        <v>0</v>
      </c>
      <c r="O377" s="93"/>
      <c r="P377" s="83">
        <v>0</v>
      </c>
    </row>
    <row r="378" spans="1:16" x14ac:dyDescent="0.25">
      <c r="A378" s="16"/>
      <c r="B378" s="101" t="s">
        <v>19</v>
      </c>
      <c r="C378" s="102"/>
      <c r="D378" s="102"/>
      <c r="E378" s="102"/>
      <c r="F378" s="35">
        <f>F376</f>
        <v>350000</v>
      </c>
      <c r="G378" s="35">
        <f>G376</f>
        <v>241500</v>
      </c>
      <c r="H378" s="45">
        <f t="shared" ref="H378:I378" si="155">H376</f>
        <v>241500</v>
      </c>
      <c r="I378" s="45">
        <f t="shared" si="155"/>
        <v>241500</v>
      </c>
      <c r="J378" s="7" t="s">
        <v>13</v>
      </c>
      <c r="K378" s="8" t="s">
        <v>13</v>
      </c>
      <c r="L378" s="9" t="s">
        <v>13</v>
      </c>
      <c r="M378" s="9" t="s">
        <v>13</v>
      </c>
      <c r="N378" s="103" t="s">
        <v>13</v>
      </c>
      <c r="O378" s="104"/>
      <c r="P378" s="10" t="s">
        <v>13</v>
      </c>
    </row>
    <row r="379" spans="1:16" x14ac:dyDescent="0.25">
      <c r="A379" s="16"/>
      <c r="B379" s="105" t="s">
        <v>20</v>
      </c>
      <c r="C379" s="91"/>
      <c r="D379" s="91"/>
      <c r="E379" s="91"/>
      <c r="F379" s="6">
        <f>F377</f>
        <v>150000</v>
      </c>
      <c r="G379" s="6">
        <f>G377</f>
        <v>85040</v>
      </c>
      <c r="H379" s="14">
        <f t="shared" ref="H379:I379" si="156">H377</f>
        <v>0</v>
      </c>
      <c r="I379" s="14">
        <f t="shared" si="156"/>
        <v>0</v>
      </c>
      <c r="J379" s="7" t="s">
        <v>13</v>
      </c>
      <c r="K379" s="9" t="s">
        <v>13</v>
      </c>
      <c r="L379" s="9" t="s">
        <v>13</v>
      </c>
      <c r="M379" s="9" t="s">
        <v>13</v>
      </c>
      <c r="N379" s="103" t="s">
        <v>13</v>
      </c>
      <c r="O379" s="104"/>
      <c r="P379" s="10" t="s">
        <v>13</v>
      </c>
    </row>
    <row r="380" spans="1:16" x14ac:dyDescent="0.25">
      <c r="A380" s="16"/>
      <c r="B380" s="112" t="s">
        <v>350</v>
      </c>
      <c r="C380" s="113"/>
      <c r="D380" s="113"/>
      <c r="E380" s="113"/>
      <c r="F380" s="37">
        <f>SUM(F378:F379)</f>
        <v>500000</v>
      </c>
      <c r="G380" s="37">
        <f>SUM(G378:G379)</f>
        <v>326540</v>
      </c>
      <c r="H380" s="42">
        <f t="shared" ref="H380:I380" si="157">SUM(H378:H379)</f>
        <v>241500</v>
      </c>
      <c r="I380" s="42">
        <f t="shared" si="157"/>
        <v>241500</v>
      </c>
      <c r="J380" s="7" t="s">
        <v>13</v>
      </c>
      <c r="K380" s="9" t="s">
        <v>13</v>
      </c>
      <c r="L380" s="9" t="s">
        <v>13</v>
      </c>
      <c r="M380" s="9" t="s">
        <v>13</v>
      </c>
      <c r="N380" s="103" t="s">
        <v>13</v>
      </c>
      <c r="O380" s="104"/>
      <c r="P380" s="10" t="s">
        <v>13</v>
      </c>
    </row>
    <row r="381" spans="1:16" ht="17.100000000000001" customHeight="1" x14ac:dyDescent="0.25">
      <c r="A381" s="28">
        <v>62</v>
      </c>
      <c r="B381" s="98" t="s">
        <v>351</v>
      </c>
      <c r="C381" s="99"/>
      <c r="D381" s="99"/>
      <c r="E381" s="99"/>
      <c r="F381" s="99"/>
      <c r="G381" s="99"/>
      <c r="H381" s="91"/>
      <c r="I381" s="91"/>
      <c r="J381" s="99"/>
      <c r="K381" s="99"/>
      <c r="L381" s="99"/>
      <c r="M381" s="99"/>
      <c r="N381" s="99"/>
      <c r="O381" s="99"/>
      <c r="P381" s="89"/>
    </row>
    <row r="382" spans="1:16" x14ac:dyDescent="0.25">
      <c r="A382" s="16">
        <v>104</v>
      </c>
      <c r="B382" s="90" t="s">
        <v>352</v>
      </c>
      <c r="C382" s="91"/>
      <c r="D382" s="92" t="s">
        <v>353</v>
      </c>
      <c r="E382" s="93"/>
      <c r="F382" s="2">
        <v>104000</v>
      </c>
      <c r="G382" s="2">
        <v>76000</v>
      </c>
      <c r="H382" s="2">
        <v>0</v>
      </c>
      <c r="I382" s="2">
        <v>0</v>
      </c>
      <c r="J382" s="3">
        <v>92.5</v>
      </c>
      <c r="K382" s="4">
        <v>30</v>
      </c>
      <c r="L382" s="83">
        <v>7</v>
      </c>
      <c r="M382" s="83">
        <v>7</v>
      </c>
      <c r="N382" s="94">
        <v>0</v>
      </c>
      <c r="O382" s="93"/>
      <c r="P382" s="83">
        <v>0</v>
      </c>
    </row>
    <row r="383" spans="1:16" x14ac:dyDescent="0.25">
      <c r="A383" s="16">
        <v>105</v>
      </c>
      <c r="B383" s="90" t="s">
        <v>354</v>
      </c>
      <c r="C383" s="91"/>
      <c r="D383" s="92" t="s">
        <v>355</v>
      </c>
      <c r="E383" s="93"/>
      <c r="F383" s="2">
        <v>23650</v>
      </c>
      <c r="G383" s="2">
        <v>15000</v>
      </c>
      <c r="H383" s="13">
        <v>0</v>
      </c>
      <c r="I383" s="13">
        <v>0</v>
      </c>
      <c r="J383" s="3">
        <v>74</v>
      </c>
      <c r="K383" s="4">
        <v>20</v>
      </c>
      <c r="L383" s="83">
        <v>7</v>
      </c>
      <c r="M383" s="83">
        <v>7</v>
      </c>
      <c r="N383" s="94">
        <v>0</v>
      </c>
      <c r="O383" s="93"/>
      <c r="P383" s="83">
        <v>0</v>
      </c>
    </row>
    <row r="384" spans="1:16" x14ac:dyDescent="0.25">
      <c r="A384" s="16">
        <v>106</v>
      </c>
      <c r="B384" s="90" t="s">
        <v>356</v>
      </c>
      <c r="C384" s="91"/>
      <c r="D384" s="92" t="s">
        <v>357</v>
      </c>
      <c r="E384" s="93"/>
      <c r="F384" s="2">
        <v>285740</v>
      </c>
      <c r="G384" s="49">
        <v>121000</v>
      </c>
      <c r="H384" s="18">
        <v>0</v>
      </c>
      <c r="I384" s="18">
        <v>0</v>
      </c>
      <c r="J384" s="3">
        <v>90</v>
      </c>
      <c r="K384" s="4" t="s">
        <v>697</v>
      </c>
      <c r="L384" s="83">
        <v>7</v>
      </c>
      <c r="M384" s="83">
        <v>7</v>
      </c>
      <c r="N384" s="94">
        <v>0</v>
      </c>
      <c r="O384" s="93"/>
      <c r="P384" s="83">
        <v>0</v>
      </c>
    </row>
    <row r="385" spans="1:16" x14ac:dyDescent="0.25">
      <c r="A385" s="16"/>
      <c r="B385" s="101" t="s">
        <v>19</v>
      </c>
      <c r="C385" s="102"/>
      <c r="D385" s="102"/>
      <c r="E385" s="102"/>
      <c r="F385" s="35">
        <v>0</v>
      </c>
      <c r="G385" s="35">
        <v>0</v>
      </c>
      <c r="H385" s="45">
        <v>0</v>
      </c>
      <c r="I385" s="45">
        <v>0</v>
      </c>
      <c r="J385" s="7" t="s">
        <v>13</v>
      </c>
      <c r="K385" s="8" t="s">
        <v>13</v>
      </c>
      <c r="L385" s="9" t="s">
        <v>13</v>
      </c>
      <c r="M385" s="9" t="s">
        <v>13</v>
      </c>
      <c r="N385" s="103" t="s">
        <v>13</v>
      </c>
      <c r="O385" s="104"/>
      <c r="P385" s="10" t="s">
        <v>13</v>
      </c>
    </row>
    <row r="386" spans="1:16" x14ac:dyDescent="0.25">
      <c r="A386" s="16"/>
      <c r="B386" s="105" t="s">
        <v>20</v>
      </c>
      <c r="C386" s="91"/>
      <c r="D386" s="91"/>
      <c r="E386" s="91"/>
      <c r="F386" s="6">
        <f>SUM(F382:F384)</f>
        <v>413390</v>
      </c>
      <c r="G386" s="6">
        <f>SUM(G382:G384)</f>
        <v>212000</v>
      </c>
      <c r="H386" s="14">
        <f t="shared" ref="H386:I386" si="158">SUM(H382:H384)</f>
        <v>0</v>
      </c>
      <c r="I386" s="14">
        <f t="shared" si="158"/>
        <v>0</v>
      </c>
      <c r="J386" s="7" t="s">
        <v>13</v>
      </c>
      <c r="K386" s="9" t="s">
        <v>13</v>
      </c>
      <c r="L386" s="9" t="s">
        <v>13</v>
      </c>
      <c r="M386" s="9" t="s">
        <v>13</v>
      </c>
      <c r="N386" s="103" t="s">
        <v>13</v>
      </c>
      <c r="O386" s="104"/>
      <c r="P386" s="10" t="s">
        <v>13</v>
      </c>
    </row>
    <row r="387" spans="1:16" x14ac:dyDescent="0.25">
      <c r="A387" s="16"/>
      <c r="B387" s="121" t="s">
        <v>358</v>
      </c>
      <c r="C387" s="122"/>
      <c r="D387" s="122"/>
      <c r="E387" s="122"/>
      <c r="F387" s="39">
        <f>SUM(F385:F386)</f>
        <v>413390</v>
      </c>
      <c r="G387" s="39">
        <f>SUM(G385:G386)</f>
        <v>212000</v>
      </c>
      <c r="H387" s="42">
        <f t="shared" ref="H387:I387" si="159">SUM(H385:H386)</f>
        <v>0</v>
      </c>
      <c r="I387" s="42">
        <f t="shared" si="159"/>
        <v>0</v>
      </c>
      <c r="J387" s="7" t="s">
        <v>13</v>
      </c>
      <c r="K387" s="9" t="s">
        <v>13</v>
      </c>
      <c r="L387" s="9" t="s">
        <v>13</v>
      </c>
      <c r="M387" s="9" t="s">
        <v>13</v>
      </c>
      <c r="N387" s="103" t="s">
        <v>13</v>
      </c>
      <c r="O387" s="104"/>
      <c r="P387" s="10" t="s">
        <v>13</v>
      </c>
    </row>
    <row r="388" spans="1:16" x14ac:dyDescent="0.25">
      <c r="A388" s="16"/>
      <c r="B388" s="123" t="s">
        <v>19</v>
      </c>
      <c r="C388" s="124"/>
      <c r="D388" s="124"/>
      <c r="E388" s="124"/>
      <c r="F388" s="41">
        <f>SUM(F330+F335+F340+F345+F350+F355+F364+F372+F378+F385)</f>
        <v>3818000</v>
      </c>
      <c r="G388" s="41">
        <f>SUM(G330+G335+G340+G345+G350+G355+G364+G372+G378+G385)</f>
        <v>1588500</v>
      </c>
      <c r="H388" s="41">
        <f t="shared" ref="H388:I388" si="160">SUM(H330+H335+H340+H345+H350+H355+H364+H372+H378+H385)</f>
        <v>1588500</v>
      </c>
      <c r="I388" s="41">
        <f t="shared" si="160"/>
        <v>1588500</v>
      </c>
      <c r="J388" s="7" t="s">
        <v>13</v>
      </c>
      <c r="K388" s="9" t="s">
        <v>13</v>
      </c>
      <c r="L388" s="9" t="s">
        <v>13</v>
      </c>
      <c r="M388" s="9" t="s">
        <v>13</v>
      </c>
      <c r="N388" s="103" t="s">
        <v>13</v>
      </c>
      <c r="O388" s="104"/>
      <c r="P388" s="10" t="s">
        <v>13</v>
      </c>
    </row>
    <row r="389" spans="1:16" x14ac:dyDescent="0.25">
      <c r="A389" s="16"/>
      <c r="B389" s="116" t="s">
        <v>20</v>
      </c>
      <c r="C389" s="117"/>
      <c r="D389" s="117"/>
      <c r="E389" s="117"/>
      <c r="F389" s="24">
        <f>SUM(F331+F336+F341+F346+F351+F356+F365+F373+F379+F386)</f>
        <v>12818684</v>
      </c>
      <c r="G389" s="24">
        <f>SUM(G331+G336+G341+G346+G351+G356+G365+G373+G379+G386)</f>
        <v>10037810</v>
      </c>
      <c r="H389" s="24">
        <f t="shared" ref="H389:I389" si="161">SUM(H331+H336+H341+H346+H351+H356+H365+H373+H379+H386)</f>
        <v>1772334</v>
      </c>
      <c r="I389" s="24">
        <f t="shared" si="161"/>
        <v>1772334</v>
      </c>
      <c r="J389" s="7" t="s">
        <v>13</v>
      </c>
      <c r="K389" s="9" t="s">
        <v>13</v>
      </c>
      <c r="L389" s="9" t="s">
        <v>13</v>
      </c>
      <c r="M389" s="9" t="s">
        <v>13</v>
      </c>
      <c r="N389" s="103" t="s">
        <v>13</v>
      </c>
      <c r="O389" s="104"/>
      <c r="P389" s="10" t="s">
        <v>13</v>
      </c>
    </row>
    <row r="390" spans="1:16" x14ac:dyDescent="0.25">
      <c r="A390" s="16"/>
      <c r="B390" s="118" t="s">
        <v>359</v>
      </c>
      <c r="C390" s="119"/>
      <c r="D390" s="119"/>
      <c r="E390" s="119"/>
      <c r="F390" s="40">
        <f>SUM(F388:F389)</f>
        <v>16636684</v>
      </c>
      <c r="G390" s="40">
        <f>SUM(G388:G389)</f>
        <v>11626310</v>
      </c>
      <c r="H390" s="40">
        <f t="shared" ref="H390:I390" si="162">SUM(H388:H389)</f>
        <v>3360834</v>
      </c>
      <c r="I390" s="40">
        <f t="shared" si="162"/>
        <v>3360834</v>
      </c>
      <c r="J390" s="7" t="s">
        <v>13</v>
      </c>
      <c r="K390" s="9" t="s">
        <v>13</v>
      </c>
      <c r="L390" s="9" t="s">
        <v>13</v>
      </c>
      <c r="M390" s="9" t="s">
        <v>13</v>
      </c>
      <c r="N390" s="103" t="s">
        <v>13</v>
      </c>
      <c r="O390" s="104"/>
      <c r="P390" s="10" t="s">
        <v>13</v>
      </c>
    </row>
    <row r="391" spans="1:16" ht="18.600000000000001" customHeight="1" x14ac:dyDescent="0.25">
      <c r="A391" s="30" t="s">
        <v>686</v>
      </c>
      <c r="B391" s="120" t="s">
        <v>360</v>
      </c>
      <c r="C391" s="91"/>
      <c r="D391" s="91"/>
      <c r="E391" s="91"/>
      <c r="F391" s="91"/>
      <c r="G391" s="91"/>
      <c r="H391" s="91"/>
      <c r="I391" s="91"/>
      <c r="J391" s="99"/>
      <c r="K391" s="99"/>
      <c r="L391" s="99"/>
      <c r="M391" s="99"/>
      <c r="N391" s="99"/>
      <c r="O391" s="99"/>
      <c r="P391" s="89"/>
    </row>
    <row r="392" spans="1:16" ht="17.100000000000001" customHeight="1" x14ac:dyDescent="0.25">
      <c r="A392" s="28">
        <v>63</v>
      </c>
      <c r="B392" s="125" t="s">
        <v>662</v>
      </c>
      <c r="C392" s="99"/>
      <c r="D392" s="99"/>
      <c r="E392" s="99"/>
      <c r="F392" s="99"/>
      <c r="G392" s="99"/>
      <c r="H392" s="100"/>
      <c r="I392" s="100"/>
      <c r="J392" s="99"/>
      <c r="K392" s="99"/>
      <c r="L392" s="99"/>
      <c r="M392" s="99"/>
      <c r="N392" s="99"/>
      <c r="O392" s="99"/>
      <c r="P392" s="89"/>
    </row>
    <row r="393" spans="1:16" x14ac:dyDescent="0.25">
      <c r="A393" s="16">
        <v>107</v>
      </c>
      <c r="B393" s="90" t="s">
        <v>369</v>
      </c>
      <c r="C393" s="91"/>
      <c r="D393" s="92" t="s">
        <v>370</v>
      </c>
      <c r="E393" s="93"/>
      <c r="F393" s="2">
        <v>514454</v>
      </c>
      <c r="G393" s="49">
        <v>348624</v>
      </c>
      <c r="H393" s="18">
        <v>0</v>
      </c>
      <c r="I393" s="18">
        <v>0</v>
      </c>
      <c r="J393" s="4" t="s">
        <v>697</v>
      </c>
      <c r="K393" s="4" t="s">
        <v>697</v>
      </c>
      <c r="L393" s="83">
        <v>7</v>
      </c>
      <c r="M393" s="83">
        <v>7</v>
      </c>
      <c r="N393" s="94">
        <v>0</v>
      </c>
      <c r="O393" s="93"/>
      <c r="P393" s="83">
        <v>0</v>
      </c>
    </row>
    <row r="394" spans="1:16" x14ac:dyDescent="0.25">
      <c r="A394" s="16"/>
      <c r="B394" s="101" t="s">
        <v>19</v>
      </c>
      <c r="C394" s="102"/>
      <c r="D394" s="102"/>
      <c r="E394" s="102"/>
      <c r="F394" s="35">
        <v>0</v>
      </c>
      <c r="G394" s="35">
        <v>0</v>
      </c>
      <c r="H394" s="45">
        <v>0</v>
      </c>
      <c r="I394" s="45">
        <v>0</v>
      </c>
      <c r="J394" s="7" t="s">
        <v>13</v>
      </c>
      <c r="K394" s="8" t="s">
        <v>13</v>
      </c>
      <c r="L394" s="9" t="s">
        <v>13</v>
      </c>
      <c r="M394" s="9" t="s">
        <v>13</v>
      </c>
      <c r="N394" s="103" t="s">
        <v>13</v>
      </c>
      <c r="O394" s="104"/>
      <c r="P394" s="10" t="s">
        <v>13</v>
      </c>
    </row>
    <row r="395" spans="1:16" x14ac:dyDescent="0.25">
      <c r="A395" s="16"/>
      <c r="B395" s="105" t="s">
        <v>20</v>
      </c>
      <c r="C395" s="91"/>
      <c r="D395" s="91"/>
      <c r="E395" s="91"/>
      <c r="F395" s="6">
        <f>F393</f>
        <v>514454</v>
      </c>
      <c r="G395" s="6">
        <f>G393</f>
        <v>348624</v>
      </c>
      <c r="H395" s="14">
        <f t="shared" ref="H395:I395" si="163">H393</f>
        <v>0</v>
      </c>
      <c r="I395" s="14">
        <f t="shared" si="163"/>
        <v>0</v>
      </c>
      <c r="J395" s="7" t="s">
        <v>13</v>
      </c>
      <c r="K395" s="9" t="s">
        <v>13</v>
      </c>
      <c r="L395" s="9" t="s">
        <v>13</v>
      </c>
      <c r="M395" s="9" t="s">
        <v>13</v>
      </c>
      <c r="N395" s="103" t="s">
        <v>13</v>
      </c>
      <c r="O395" s="104"/>
      <c r="P395" s="10" t="s">
        <v>13</v>
      </c>
    </row>
    <row r="396" spans="1:16" x14ac:dyDescent="0.25">
      <c r="A396" s="16"/>
      <c r="B396" s="112" t="s">
        <v>371</v>
      </c>
      <c r="C396" s="113"/>
      <c r="D396" s="113"/>
      <c r="E396" s="113"/>
      <c r="F396" s="37">
        <f>SUM(F394:F395)</f>
        <v>514454</v>
      </c>
      <c r="G396" s="37">
        <f>SUM(G394:G395)</f>
        <v>348624</v>
      </c>
      <c r="H396" s="42">
        <f t="shared" ref="H396:I396" si="164">SUM(H394:H395)</f>
        <v>0</v>
      </c>
      <c r="I396" s="42">
        <f t="shared" si="164"/>
        <v>0</v>
      </c>
      <c r="J396" s="7" t="s">
        <v>13</v>
      </c>
      <c r="K396" s="9" t="s">
        <v>13</v>
      </c>
      <c r="L396" s="9" t="s">
        <v>13</v>
      </c>
      <c r="M396" s="9" t="s">
        <v>13</v>
      </c>
      <c r="N396" s="103" t="s">
        <v>13</v>
      </c>
      <c r="O396" s="104"/>
      <c r="P396" s="10" t="s">
        <v>13</v>
      </c>
    </row>
    <row r="397" spans="1:16" ht="17.100000000000001" customHeight="1" x14ac:dyDescent="0.25">
      <c r="A397" s="28">
        <v>64</v>
      </c>
      <c r="B397" s="98" t="s">
        <v>361</v>
      </c>
      <c r="C397" s="99"/>
      <c r="D397" s="99"/>
      <c r="E397" s="99"/>
      <c r="F397" s="99"/>
      <c r="G397" s="99"/>
      <c r="H397" s="114"/>
      <c r="I397" s="114"/>
      <c r="J397" s="99"/>
      <c r="K397" s="99"/>
      <c r="L397" s="99"/>
      <c r="M397" s="99"/>
      <c r="N397" s="99"/>
      <c r="O397" s="99"/>
      <c r="P397" s="89"/>
    </row>
    <row r="398" spans="1:16" x14ac:dyDescent="0.25">
      <c r="A398" s="16">
        <v>108</v>
      </c>
      <c r="B398" s="90" t="s">
        <v>362</v>
      </c>
      <c r="C398" s="91"/>
      <c r="D398" s="92" t="s">
        <v>363</v>
      </c>
      <c r="E398" s="93"/>
      <c r="F398" s="2">
        <v>225163</v>
      </c>
      <c r="G398" s="49">
        <v>154413</v>
      </c>
      <c r="H398" s="18">
        <v>0</v>
      </c>
      <c r="I398" s="18">
        <v>0</v>
      </c>
      <c r="J398" s="3">
        <v>72</v>
      </c>
      <c r="K398" s="4" t="s">
        <v>697</v>
      </c>
      <c r="L398" s="83">
        <v>7</v>
      </c>
      <c r="M398" s="83">
        <v>7</v>
      </c>
      <c r="N398" s="94">
        <v>0</v>
      </c>
      <c r="O398" s="93"/>
      <c r="P398" s="83">
        <v>0</v>
      </c>
    </row>
    <row r="399" spans="1:16" x14ac:dyDescent="0.25">
      <c r="A399" s="16"/>
      <c r="B399" s="101" t="s">
        <v>19</v>
      </c>
      <c r="C399" s="102"/>
      <c r="D399" s="102"/>
      <c r="E399" s="102"/>
      <c r="F399" s="35">
        <v>0</v>
      </c>
      <c r="G399" s="35">
        <v>0</v>
      </c>
      <c r="H399" s="45">
        <v>0</v>
      </c>
      <c r="I399" s="45">
        <v>0</v>
      </c>
      <c r="J399" s="7" t="s">
        <v>13</v>
      </c>
      <c r="K399" s="8" t="s">
        <v>13</v>
      </c>
      <c r="L399" s="9" t="s">
        <v>13</v>
      </c>
      <c r="M399" s="9" t="s">
        <v>13</v>
      </c>
      <c r="N399" s="103" t="s">
        <v>13</v>
      </c>
      <c r="O399" s="104"/>
      <c r="P399" s="10" t="s">
        <v>13</v>
      </c>
    </row>
    <row r="400" spans="1:16" x14ac:dyDescent="0.25">
      <c r="A400" s="16"/>
      <c r="B400" s="105" t="s">
        <v>20</v>
      </c>
      <c r="C400" s="91"/>
      <c r="D400" s="91"/>
      <c r="E400" s="91"/>
      <c r="F400" s="6">
        <f>F398</f>
        <v>225163</v>
      </c>
      <c r="G400" s="6">
        <f>G398</f>
        <v>154413</v>
      </c>
      <c r="H400" s="14">
        <f t="shared" ref="H400:I400" si="165">H398</f>
        <v>0</v>
      </c>
      <c r="I400" s="14">
        <f t="shared" si="165"/>
        <v>0</v>
      </c>
      <c r="J400" s="7" t="s">
        <v>13</v>
      </c>
      <c r="K400" s="9" t="s">
        <v>13</v>
      </c>
      <c r="L400" s="9" t="s">
        <v>13</v>
      </c>
      <c r="M400" s="9" t="s">
        <v>13</v>
      </c>
      <c r="N400" s="103" t="s">
        <v>13</v>
      </c>
      <c r="O400" s="104"/>
      <c r="P400" s="10" t="s">
        <v>13</v>
      </c>
    </row>
    <row r="401" spans="1:16" x14ac:dyDescent="0.25">
      <c r="A401" s="16"/>
      <c r="B401" s="112" t="s">
        <v>364</v>
      </c>
      <c r="C401" s="113"/>
      <c r="D401" s="113"/>
      <c r="E401" s="113"/>
      <c r="F401" s="37">
        <f>SUM(F399:F400)</f>
        <v>225163</v>
      </c>
      <c r="G401" s="37">
        <f>SUM(G399:G400)</f>
        <v>154413</v>
      </c>
      <c r="H401" s="42">
        <f t="shared" ref="H401:I401" si="166">SUM(H399:H400)</f>
        <v>0</v>
      </c>
      <c r="I401" s="42">
        <f t="shared" si="166"/>
        <v>0</v>
      </c>
      <c r="J401" s="7" t="s">
        <v>13</v>
      </c>
      <c r="K401" s="9" t="s">
        <v>13</v>
      </c>
      <c r="L401" s="9" t="s">
        <v>13</v>
      </c>
      <c r="M401" s="9" t="s">
        <v>13</v>
      </c>
      <c r="N401" s="103" t="s">
        <v>13</v>
      </c>
      <c r="O401" s="104"/>
      <c r="P401" s="10" t="s">
        <v>13</v>
      </c>
    </row>
    <row r="402" spans="1:16" ht="17.100000000000001" customHeight="1" x14ac:dyDescent="0.25">
      <c r="A402" s="28">
        <v>65</v>
      </c>
      <c r="B402" s="98" t="s">
        <v>365</v>
      </c>
      <c r="C402" s="99"/>
      <c r="D402" s="99"/>
      <c r="E402" s="99"/>
      <c r="F402" s="99"/>
      <c r="G402" s="99"/>
      <c r="H402" s="91"/>
      <c r="I402" s="91"/>
      <c r="J402" s="99"/>
      <c r="K402" s="99"/>
      <c r="L402" s="99"/>
      <c r="M402" s="99"/>
      <c r="N402" s="99"/>
      <c r="O402" s="99"/>
      <c r="P402" s="89"/>
    </row>
    <row r="403" spans="1:16" x14ac:dyDescent="0.25">
      <c r="A403" s="16">
        <v>109</v>
      </c>
      <c r="B403" s="90" t="s">
        <v>366</v>
      </c>
      <c r="C403" s="91"/>
      <c r="D403" s="92" t="s">
        <v>367</v>
      </c>
      <c r="E403" s="93"/>
      <c r="F403" s="33">
        <v>633293</v>
      </c>
      <c r="G403" s="34">
        <v>350000</v>
      </c>
      <c r="H403" s="47">
        <v>0</v>
      </c>
      <c r="I403" s="47">
        <v>0</v>
      </c>
      <c r="J403" s="3">
        <v>84</v>
      </c>
      <c r="K403" s="4" t="s">
        <v>697</v>
      </c>
      <c r="L403" s="83">
        <v>7</v>
      </c>
      <c r="M403" s="83">
        <v>7</v>
      </c>
      <c r="N403" s="94">
        <v>0</v>
      </c>
      <c r="O403" s="93"/>
      <c r="P403" s="83">
        <v>0</v>
      </c>
    </row>
    <row r="404" spans="1:16" x14ac:dyDescent="0.25">
      <c r="A404" s="16"/>
      <c r="B404" s="101" t="s">
        <v>19</v>
      </c>
      <c r="C404" s="102"/>
      <c r="D404" s="102"/>
      <c r="E404" s="102"/>
      <c r="F404" s="35">
        <f>SUM(F403)</f>
        <v>633293</v>
      </c>
      <c r="G404" s="35">
        <f>SUM(G403)</f>
        <v>350000</v>
      </c>
      <c r="H404" s="45">
        <f t="shared" ref="H404:I404" si="167">SUM(H403)</f>
        <v>0</v>
      </c>
      <c r="I404" s="45">
        <f t="shared" si="167"/>
        <v>0</v>
      </c>
      <c r="J404" s="7" t="s">
        <v>13</v>
      </c>
      <c r="K404" s="8" t="s">
        <v>13</v>
      </c>
      <c r="L404" s="9" t="s">
        <v>13</v>
      </c>
      <c r="M404" s="9" t="s">
        <v>13</v>
      </c>
      <c r="N404" s="103" t="s">
        <v>13</v>
      </c>
      <c r="O404" s="104"/>
      <c r="P404" s="10" t="s">
        <v>13</v>
      </c>
    </row>
    <row r="405" spans="1:16" x14ac:dyDescent="0.25">
      <c r="A405" s="16"/>
      <c r="B405" s="105" t="s">
        <v>20</v>
      </c>
      <c r="C405" s="91"/>
      <c r="D405" s="91"/>
      <c r="E405" s="91"/>
      <c r="F405" s="6">
        <v>0</v>
      </c>
      <c r="G405" s="6">
        <v>0</v>
      </c>
      <c r="H405" s="14">
        <v>0</v>
      </c>
      <c r="I405" s="14">
        <v>0</v>
      </c>
      <c r="J405" s="7" t="s">
        <v>13</v>
      </c>
      <c r="K405" s="9" t="s">
        <v>13</v>
      </c>
      <c r="L405" s="9" t="s">
        <v>13</v>
      </c>
      <c r="M405" s="9" t="s">
        <v>13</v>
      </c>
      <c r="N405" s="103" t="s">
        <v>13</v>
      </c>
      <c r="O405" s="104"/>
      <c r="P405" s="10" t="s">
        <v>13</v>
      </c>
    </row>
    <row r="406" spans="1:16" x14ac:dyDescent="0.25">
      <c r="A406" s="16"/>
      <c r="B406" s="112" t="s">
        <v>368</v>
      </c>
      <c r="C406" s="113"/>
      <c r="D406" s="113"/>
      <c r="E406" s="113"/>
      <c r="F406" s="37">
        <f>SUM(F404:F405)</f>
        <v>633293</v>
      </c>
      <c r="G406" s="37">
        <f>SUM(G404:G405)</f>
        <v>350000</v>
      </c>
      <c r="H406" s="42">
        <f t="shared" ref="H406:I406" si="168">SUM(H404:H405)</f>
        <v>0</v>
      </c>
      <c r="I406" s="42">
        <f t="shared" si="168"/>
        <v>0</v>
      </c>
      <c r="J406" s="7" t="s">
        <v>13</v>
      </c>
      <c r="K406" s="9" t="s">
        <v>13</v>
      </c>
      <c r="L406" s="9" t="s">
        <v>13</v>
      </c>
      <c r="M406" s="9" t="s">
        <v>13</v>
      </c>
      <c r="N406" s="103" t="s">
        <v>13</v>
      </c>
      <c r="O406" s="104"/>
      <c r="P406" s="10" t="s">
        <v>13</v>
      </c>
    </row>
    <row r="407" spans="1:16" ht="17.100000000000001" customHeight="1" x14ac:dyDescent="0.25">
      <c r="A407" s="28">
        <v>66</v>
      </c>
      <c r="B407" s="98" t="s">
        <v>372</v>
      </c>
      <c r="C407" s="99"/>
      <c r="D407" s="99"/>
      <c r="E407" s="99"/>
      <c r="F407" s="99"/>
      <c r="G407" s="99"/>
      <c r="H407" s="114"/>
      <c r="I407" s="114"/>
      <c r="J407" s="99"/>
      <c r="K407" s="99"/>
      <c r="L407" s="99"/>
      <c r="M407" s="99"/>
      <c r="N407" s="99"/>
      <c r="O407" s="99"/>
      <c r="P407" s="89"/>
    </row>
    <row r="408" spans="1:16" x14ac:dyDescent="0.25">
      <c r="A408" s="16">
        <v>110</v>
      </c>
      <c r="B408" s="90" t="s">
        <v>373</v>
      </c>
      <c r="C408" s="91"/>
      <c r="D408" s="92" t="s">
        <v>374</v>
      </c>
      <c r="E408" s="93"/>
      <c r="F408" s="2">
        <v>751400</v>
      </c>
      <c r="G408" s="50">
        <v>633500</v>
      </c>
      <c r="H408" s="18">
        <v>0</v>
      </c>
      <c r="I408" s="18">
        <v>0</v>
      </c>
      <c r="J408" s="3">
        <v>85.3</v>
      </c>
      <c r="K408" s="4" t="s">
        <v>697</v>
      </c>
      <c r="L408" s="83">
        <v>7</v>
      </c>
      <c r="M408" s="83">
        <v>7</v>
      </c>
      <c r="N408" s="94">
        <v>0</v>
      </c>
      <c r="O408" s="93"/>
      <c r="P408" s="83">
        <v>0</v>
      </c>
    </row>
    <row r="409" spans="1:16" x14ac:dyDescent="0.25">
      <c r="A409" s="16"/>
      <c r="B409" s="101" t="s">
        <v>19</v>
      </c>
      <c r="C409" s="102"/>
      <c r="D409" s="102"/>
      <c r="E409" s="102"/>
      <c r="F409" s="35">
        <v>0</v>
      </c>
      <c r="G409" s="35">
        <v>0</v>
      </c>
      <c r="H409" s="45">
        <v>0</v>
      </c>
      <c r="I409" s="45">
        <v>0</v>
      </c>
      <c r="J409" s="7" t="s">
        <v>13</v>
      </c>
      <c r="K409" s="8" t="s">
        <v>13</v>
      </c>
      <c r="L409" s="9" t="s">
        <v>13</v>
      </c>
      <c r="M409" s="9" t="s">
        <v>13</v>
      </c>
      <c r="N409" s="103" t="s">
        <v>13</v>
      </c>
      <c r="O409" s="104"/>
      <c r="P409" s="10" t="s">
        <v>13</v>
      </c>
    </row>
    <row r="410" spans="1:16" x14ac:dyDescent="0.25">
      <c r="A410" s="16"/>
      <c r="B410" s="105" t="s">
        <v>20</v>
      </c>
      <c r="C410" s="91"/>
      <c r="D410" s="91"/>
      <c r="E410" s="91"/>
      <c r="F410" s="6">
        <f>F408</f>
        <v>751400</v>
      </c>
      <c r="G410" s="6">
        <f>G408</f>
        <v>633500</v>
      </c>
      <c r="H410" s="14">
        <f t="shared" ref="H410:I410" si="169">H408</f>
        <v>0</v>
      </c>
      <c r="I410" s="14">
        <f t="shared" si="169"/>
        <v>0</v>
      </c>
      <c r="J410" s="7" t="s">
        <v>13</v>
      </c>
      <c r="K410" s="9" t="s">
        <v>13</v>
      </c>
      <c r="L410" s="9" t="s">
        <v>13</v>
      </c>
      <c r="M410" s="9" t="s">
        <v>13</v>
      </c>
      <c r="N410" s="103" t="s">
        <v>13</v>
      </c>
      <c r="O410" s="104"/>
      <c r="P410" s="10" t="s">
        <v>13</v>
      </c>
    </row>
    <row r="411" spans="1:16" x14ac:dyDescent="0.25">
      <c r="A411" s="16"/>
      <c r="B411" s="112" t="s">
        <v>375</v>
      </c>
      <c r="C411" s="113"/>
      <c r="D411" s="113"/>
      <c r="E411" s="113"/>
      <c r="F411" s="37">
        <f>SUM(F409:F410)</f>
        <v>751400</v>
      </c>
      <c r="G411" s="37">
        <f>SUM(G409:G410)</f>
        <v>633500</v>
      </c>
      <c r="H411" s="42">
        <f t="shared" ref="H411:I411" si="170">SUM(H409:H410)</f>
        <v>0</v>
      </c>
      <c r="I411" s="42">
        <f t="shared" si="170"/>
        <v>0</v>
      </c>
      <c r="J411" s="7" t="s">
        <v>13</v>
      </c>
      <c r="K411" s="9" t="s">
        <v>13</v>
      </c>
      <c r="L411" s="9" t="s">
        <v>13</v>
      </c>
      <c r="M411" s="9" t="s">
        <v>13</v>
      </c>
      <c r="N411" s="103" t="s">
        <v>13</v>
      </c>
      <c r="O411" s="104"/>
      <c r="P411" s="10" t="s">
        <v>13</v>
      </c>
    </row>
    <row r="412" spans="1:16" ht="17.100000000000001" customHeight="1" x14ac:dyDescent="0.25">
      <c r="A412" s="28">
        <v>67</v>
      </c>
      <c r="B412" s="98" t="s">
        <v>376</v>
      </c>
      <c r="C412" s="99"/>
      <c r="D412" s="99"/>
      <c r="E412" s="99"/>
      <c r="F412" s="99"/>
      <c r="G412" s="99"/>
      <c r="H412" s="91"/>
      <c r="I412" s="91"/>
      <c r="J412" s="99"/>
      <c r="K412" s="99"/>
      <c r="L412" s="99"/>
      <c r="M412" s="99"/>
      <c r="N412" s="99"/>
      <c r="O412" s="99"/>
      <c r="P412" s="89"/>
    </row>
    <row r="413" spans="1:16" x14ac:dyDescent="0.25">
      <c r="A413" s="16">
        <v>111</v>
      </c>
      <c r="B413" s="90" t="s">
        <v>377</v>
      </c>
      <c r="C413" s="91"/>
      <c r="D413" s="92" t="s">
        <v>378</v>
      </c>
      <c r="E413" s="93"/>
      <c r="F413" s="2">
        <v>66800</v>
      </c>
      <c r="G413" s="2">
        <v>35900</v>
      </c>
      <c r="H413" s="13">
        <v>0</v>
      </c>
      <c r="I413" s="13">
        <v>0</v>
      </c>
      <c r="J413" s="3">
        <v>90.7</v>
      </c>
      <c r="K413" s="4" t="s">
        <v>697</v>
      </c>
      <c r="L413" s="83">
        <v>7</v>
      </c>
      <c r="M413" s="83">
        <v>7</v>
      </c>
      <c r="N413" s="94">
        <v>0</v>
      </c>
      <c r="O413" s="93"/>
      <c r="P413" s="83">
        <v>0</v>
      </c>
    </row>
    <row r="414" spans="1:16" x14ac:dyDescent="0.25">
      <c r="A414" s="16"/>
      <c r="B414" s="101" t="s">
        <v>19</v>
      </c>
      <c r="C414" s="102"/>
      <c r="D414" s="102"/>
      <c r="E414" s="102"/>
      <c r="F414" s="35">
        <v>0</v>
      </c>
      <c r="G414" s="35">
        <v>0</v>
      </c>
      <c r="H414" s="14">
        <v>0</v>
      </c>
      <c r="I414" s="14">
        <v>0</v>
      </c>
      <c r="J414" s="7" t="s">
        <v>13</v>
      </c>
      <c r="K414" s="8" t="s">
        <v>13</v>
      </c>
      <c r="L414" s="9" t="s">
        <v>13</v>
      </c>
      <c r="M414" s="9" t="s">
        <v>13</v>
      </c>
      <c r="N414" s="103" t="s">
        <v>13</v>
      </c>
      <c r="O414" s="104"/>
      <c r="P414" s="10" t="s">
        <v>13</v>
      </c>
    </row>
    <row r="415" spans="1:16" x14ac:dyDescent="0.25">
      <c r="A415" s="16"/>
      <c r="B415" s="105" t="s">
        <v>20</v>
      </c>
      <c r="C415" s="91"/>
      <c r="D415" s="91"/>
      <c r="E415" s="91"/>
      <c r="F415" s="6">
        <f>F413</f>
        <v>66800</v>
      </c>
      <c r="G415" s="6">
        <f>G413</f>
        <v>35900</v>
      </c>
      <c r="H415" s="14">
        <f t="shared" ref="H415:I415" si="171">H413</f>
        <v>0</v>
      </c>
      <c r="I415" s="14">
        <f t="shared" si="171"/>
        <v>0</v>
      </c>
      <c r="J415" s="7" t="s">
        <v>13</v>
      </c>
      <c r="K415" s="9" t="s">
        <v>13</v>
      </c>
      <c r="L415" s="9" t="s">
        <v>13</v>
      </c>
      <c r="M415" s="9" t="s">
        <v>13</v>
      </c>
      <c r="N415" s="103" t="s">
        <v>13</v>
      </c>
      <c r="O415" s="104"/>
      <c r="P415" s="10" t="s">
        <v>13</v>
      </c>
    </row>
    <row r="416" spans="1:16" x14ac:dyDescent="0.25">
      <c r="A416" s="16"/>
      <c r="B416" s="112" t="s">
        <v>379</v>
      </c>
      <c r="C416" s="113"/>
      <c r="D416" s="113"/>
      <c r="E416" s="113"/>
      <c r="F416" s="37">
        <f>SUM(F414:F415)</f>
        <v>66800</v>
      </c>
      <c r="G416" s="37">
        <f>SUM(G414:G415)</f>
        <v>35900</v>
      </c>
      <c r="H416" s="42">
        <f t="shared" ref="H416:I416" si="172">SUM(H414:H415)</f>
        <v>0</v>
      </c>
      <c r="I416" s="42">
        <f t="shared" si="172"/>
        <v>0</v>
      </c>
      <c r="J416" s="7" t="s">
        <v>13</v>
      </c>
      <c r="K416" s="9" t="s">
        <v>13</v>
      </c>
      <c r="L416" s="9" t="s">
        <v>13</v>
      </c>
      <c r="M416" s="9" t="s">
        <v>13</v>
      </c>
      <c r="N416" s="103" t="s">
        <v>13</v>
      </c>
      <c r="O416" s="104"/>
      <c r="P416" s="10" t="s">
        <v>13</v>
      </c>
    </row>
    <row r="417" spans="1:16" ht="17.100000000000001" customHeight="1" x14ac:dyDescent="0.25">
      <c r="A417" s="28">
        <v>68</v>
      </c>
      <c r="B417" s="98" t="s">
        <v>380</v>
      </c>
      <c r="C417" s="99"/>
      <c r="D417" s="99"/>
      <c r="E417" s="99"/>
      <c r="F417" s="99"/>
      <c r="G417" s="99"/>
      <c r="H417" s="114"/>
      <c r="I417" s="114"/>
      <c r="J417" s="99"/>
      <c r="K417" s="99"/>
      <c r="L417" s="99"/>
      <c r="M417" s="99"/>
      <c r="N417" s="99"/>
      <c r="O417" s="99"/>
      <c r="P417" s="89"/>
    </row>
    <row r="418" spans="1:16" x14ac:dyDescent="0.25">
      <c r="A418" s="16">
        <v>112</v>
      </c>
      <c r="B418" s="90" t="s">
        <v>381</v>
      </c>
      <c r="C418" s="91"/>
      <c r="D418" s="92" t="s">
        <v>382</v>
      </c>
      <c r="E418" s="93"/>
      <c r="F418" s="2">
        <v>192807</v>
      </c>
      <c r="G418" s="49">
        <v>153540</v>
      </c>
      <c r="H418" s="18">
        <v>0</v>
      </c>
      <c r="I418" s="18">
        <v>0</v>
      </c>
      <c r="J418" s="3">
        <v>82.7</v>
      </c>
      <c r="K418" s="4">
        <v>37</v>
      </c>
      <c r="L418" s="83">
        <v>7</v>
      </c>
      <c r="M418" s="83">
        <v>7</v>
      </c>
      <c r="N418" s="94">
        <v>0</v>
      </c>
      <c r="O418" s="93"/>
      <c r="P418" s="83">
        <v>0</v>
      </c>
    </row>
    <row r="419" spans="1:16" x14ac:dyDescent="0.25">
      <c r="A419" s="16">
        <v>113</v>
      </c>
      <c r="B419" s="90" t="s">
        <v>383</v>
      </c>
      <c r="C419" s="91"/>
      <c r="D419" s="92" t="s">
        <v>384</v>
      </c>
      <c r="E419" s="93"/>
      <c r="F419" s="33">
        <v>945736</v>
      </c>
      <c r="G419" s="53">
        <v>650000</v>
      </c>
      <c r="H419" s="54">
        <v>650000</v>
      </c>
      <c r="I419" s="54">
        <v>650000</v>
      </c>
      <c r="J419" s="3">
        <v>92.7</v>
      </c>
      <c r="K419" s="4">
        <v>65</v>
      </c>
      <c r="L419" s="83">
        <v>7</v>
      </c>
      <c r="M419" s="83">
        <v>7</v>
      </c>
      <c r="N419" s="94">
        <v>0</v>
      </c>
      <c r="O419" s="93"/>
      <c r="P419" s="83">
        <v>0</v>
      </c>
    </row>
    <row r="420" spans="1:16" x14ac:dyDescent="0.25">
      <c r="A420" s="16"/>
      <c r="B420" s="101" t="s">
        <v>19</v>
      </c>
      <c r="C420" s="102"/>
      <c r="D420" s="102"/>
      <c r="E420" s="102"/>
      <c r="F420" s="35">
        <f>SUM(F419)</f>
        <v>945736</v>
      </c>
      <c r="G420" s="35">
        <f>SUM(G419)</f>
        <v>650000</v>
      </c>
      <c r="H420" s="45">
        <f t="shared" ref="H420:I420" si="173">SUM(H419)</f>
        <v>650000</v>
      </c>
      <c r="I420" s="45">
        <f t="shared" si="173"/>
        <v>650000</v>
      </c>
      <c r="J420" s="7" t="s">
        <v>13</v>
      </c>
      <c r="K420" s="8" t="s">
        <v>13</v>
      </c>
      <c r="L420" s="9" t="s">
        <v>13</v>
      </c>
      <c r="M420" s="9" t="s">
        <v>13</v>
      </c>
      <c r="N420" s="103" t="s">
        <v>13</v>
      </c>
      <c r="O420" s="104"/>
      <c r="P420" s="10" t="s">
        <v>13</v>
      </c>
    </row>
    <row r="421" spans="1:16" x14ac:dyDescent="0.25">
      <c r="A421" s="16"/>
      <c r="B421" s="105" t="s">
        <v>20</v>
      </c>
      <c r="C421" s="91"/>
      <c r="D421" s="91"/>
      <c r="E421" s="91"/>
      <c r="F421" s="6">
        <f>F418</f>
        <v>192807</v>
      </c>
      <c r="G421" s="6">
        <f>G418</f>
        <v>153540</v>
      </c>
      <c r="H421" s="14">
        <f t="shared" ref="H421:I421" si="174">H418</f>
        <v>0</v>
      </c>
      <c r="I421" s="14">
        <f t="shared" si="174"/>
        <v>0</v>
      </c>
      <c r="J421" s="7" t="s">
        <v>13</v>
      </c>
      <c r="K421" s="9" t="s">
        <v>13</v>
      </c>
      <c r="L421" s="9" t="s">
        <v>13</v>
      </c>
      <c r="M421" s="9" t="s">
        <v>13</v>
      </c>
      <c r="N421" s="103" t="s">
        <v>13</v>
      </c>
      <c r="O421" s="104"/>
      <c r="P421" s="10" t="s">
        <v>13</v>
      </c>
    </row>
    <row r="422" spans="1:16" x14ac:dyDescent="0.25">
      <c r="A422" s="16"/>
      <c r="B422" s="121" t="s">
        <v>385</v>
      </c>
      <c r="C422" s="122"/>
      <c r="D422" s="122"/>
      <c r="E422" s="122"/>
      <c r="F422" s="39">
        <f>SUM(F420:F421)</f>
        <v>1138543</v>
      </c>
      <c r="G422" s="39">
        <f>SUM(G420:G421)</f>
        <v>803540</v>
      </c>
      <c r="H422" s="42">
        <f t="shared" ref="H422:I422" si="175">SUM(H420:H421)</f>
        <v>650000</v>
      </c>
      <c r="I422" s="42">
        <f t="shared" si="175"/>
        <v>650000</v>
      </c>
      <c r="J422" s="7" t="s">
        <v>13</v>
      </c>
      <c r="K422" s="9" t="s">
        <v>13</v>
      </c>
      <c r="L422" s="9" t="s">
        <v>13</v>
      </c>
      <c r="M422" s="9" t="s">
        <v>13</v>
      </c>
      <c r="N422" s="103" t="s">
        <v>13</v>
      </c>
      <c r="O422" s="104"/>
      <c r="P422" s="10" t="s">
        <v>13</v>
      </c>
    </row>
    <row r="423" spans="1:16" x14ac:dyDescent="0.25">
      <c r="A423" s="16"/>
      <c r="B423" s="123" t="s">
        <v>19</v>
      </c>
      <c r="C423" s="124"/>
      <c r="D423" s="124"/>
      <c r="E423" s="124"/>
      <c r="F423" s="41">
        <f>SUM(F394+F399+F404+F409+F414+F420)</f>
        <v>1579029</v>
      </c>
      <c r="G423" s="41">
        <f>SUM(G394+G399+G404+G409+G414+G420)</f>
        <v>1000000</v>
      </c>
      <c r="H423" s="41">
        <f t="shared" ref="H423:I423" si="176">SUM(H394+H399+H404+H409+H414+H420)</f>
        <v>650000</v>
      </c>
      <c r="I423" s="41">
        <f t="shared" si="176"/>
        <v>650000</v>
      </c>
      <c r="J423" s="7" t="s">
        <v>13</v>
      </c>
      <c r="K423" s="9" t="s">
        <v>13</v>
      </c>
      <c r="L423" s="9" t="s">
        <v>13</v>
      </c>
      <c r="M423" s="9" t="s">
        <v>13</v>
      </c>
      <c r="N423" s="103" t="s">
        <v>13</v>
      </c>
      <c r="O423" s="104"/>
      <c r="P423" s="10" t="s">
        <v>13</v>
      </c>
    </row>
    <row r="424" spans="1:16" x14ac:dyDescent="0.25">
      <c r="A424" s="16"/>
      <c r="B424" s="116" t="s">
        <v>20</v>
      </c>
      <c r="C424" s="117"/>
      <c r="D424" s="117"/>
      <c r="E424" s="117"/>
      <c r="F424" s="24">
        <f>SUM(F395+F400+F405+F410+F415+F421)</f>
        <v>1750624</v>
      </c>
      <c r="G424" s="24">
        <f>SUM(G395+G400+G405+G410+G415+G421)</f>
        <v>1325977</v>
      </c>
      <c r="H424" s="24">
        <f t="shared" ref="H424:I424" si="177">SUM(H395+H400+H405+H410+H415+H421)</f>
        <v>0</v>
      </c>
      <c r="I424" s="24">
        <f t="shared" si="177"/>
        <v>0</v>
      </c>
      <c r="J424" s="7" t="s">
        <v>13</v>
      </c>
      <c r="K424" s="9" t="s">
        <v>13</v>
      </c>
      <c r="L424" s="9" t="s">
        <v>13</v>
      </c>
      <c r="M424" s="9" t="s">
        <v>13</v>
      </c>
      <c r="N424" s="103" t="s">
        <v>13</v>
      </c>
      <c r="O424" s="104"/>
      <c r="P424" s="10" t="s">
        <v>13</v>
      </c>
    </row>
    <row r="425" spans="1:16" x14ac:dyDescent="0.25">
      <c r="A425" s="16"/>
      <c r="B425" s="118" t="s">
        <v>386</v>
      </c>
      <c r="C425" s="119"/>
      <c r="D425" s="119"/>
      <c r="E425" s="119"/>
      <c r="F425" s="40">
        <f>SUM(F423:F424)</f>
        <v>3329653</v>
      </c>
      <c r="G425" s="40">
        <f>SUM(G423:G424)</f>
        <v>2325977</v>
      </c>
      <c r="H425" s="40">
        <f t="shared" ref="H425:I425" si="178">SUM(H423:H424)</f>
        <v>650000</v>
      </c>
      <c r="I425" s="40">
        <f t="shared" si="178"/>
        <v>650000</v>
      </c>
      <c r="J425" s="7" t="s">
        <v>13</v>
      </c>
      <c r="K425" s="9" t="s">
        <v>13</v>
      </c>
      <c r="L425" s="9" t="s">
        <v>13</v>
      </c>
      <c r="M425" s="9" t="s">
        <v>13</v>
      </c>
      <c r="N425" s="103" t="s">
        <v>13</v>
      </c>
      <c r="O425" s="104"/>
      <c r="P425" s="10" t="s">
        <v>13</v>
      </c>
    </row>
    <row r="426" spans="1:16" ht="18.600000000000001" customHeight="1" x14ac:dyDescent="0.25">
      <c r="A426" s="30" t="s">
        <v>687</v>
      </c>
      <c r="B426" s="120" t="s">
        <v>387</v>
      </c>
      <c r="C426" s="91"/>
      <c r="D426" s="91"/>
      <c r="E426" s="91"/>
      <c r="F426" s="91"/>
      <c r="G426" s="91"/>
      <c r="H426" s="91"/>
      <c r="I426" s="91"/>
      <c r="J426" s="99"/>
      <c r="K426" s="99"/>
      <c r="L426" s="99"/>
      <c r="M426" s="99"/>
      <c r="N426" s="99"/>
      <c r="O426" s="99"/>
      <c r="P426" s="89"/>
    </row>
    <row r="427" spans="1:16" ht="17.100000000000001" customHeight="1" x14ac:dyDescent="0.25">
      <c r="A427" s="28">
        <v>69</v>
      </c>
      <c r="B427" s="125" t="s">
        <v>663</v>
      </c>
      <c r="C427" s="99"/>
      <c r="D427" s="99"/>
      <c r="E427" s="99"/>
      <c r="F427" s="99"/>
      <c r="G427" s="99"/>
      <c r="H427" s="99"/>
      <c r="I427" s="99"/>
      <c r="J427" s="99"/>
      <c r="K427" s="99"/>
      <c r="L427" s="99"/>
      <c r="M427" s="99"/>
      <c r="N427" s="99"/>
      <c r="O427" s="99"/>
      <c r="P427" s="89"/>
    </row>
    <row r="428" spans="1:16" x14ac:dyDescent="0.25">
      <c r="A428" s="16">
        <v>114</v>
      </c>
      <c r="B428" s="90" t="s">
        <v>395</v>
      </c>
      <c r="C428" s="91"/>
      <c r="D428" s="92" t="s">
        <v>396</v>
      </c>
      <c r="E428" s="93"/>
      <c r="F428" s="2">
        <v>372000</v>
      </c>
      <c r="G428" s="2">
        <v>252000</v>
      </c>
      <c r="H428" s="2">
        <v>0</v>
      </c>
      <c r="I428" s="2">
        <v>0</v>
      </c>
      <c r="J428" s="3" t="s">
        <v>697</v>
      </c>
      <c r="K428" s="4" t="s">
        <v>697</v>
      </c>
      <c r="L428" s="83">
        <v>7</v>
      </c>
      <c r="M428" s="83">
        <v>7</v>
      </c>
      <c r="N428" s="94">
        <v>0</v>
      </c>
      <c r="O428" s="93"/>
      <c r="P428" s="83">
        <v>0</v>
      </c>
    </row>
    <row r="429" spans="1:16" x14ac:dyDescent="0.25">
      <c r="A429" s="16">
        <v>115</v>
      </c>
      <c r="B429" s="90" t="s">
        <v>397</v>
      </c>
      <c r="C429" s="91"/>
      <c r="D429" s="92" t="s">
        <v>398</v>
      </c>
      <c r="E429" s="93"/>
      <c r="F429" s="2">
        <v>286000</v>
      </c>
      <c r="G429" s="2">
        <v>218000</v>
      </c>
      <c r="H429" s="2">
        <v>78000</v>
      </c>
      <c r="I429" s="2">
        <v>78000</v>
      </c>
      <c r="J429" s="3" t="s">
        <v>697</v>
      </c>
      <c r="K429" s="4">
        <v>50</v>
      </c>
      <c r="L429" s="83">
        <v>7</v>
      </c>
      <c r="M429" s="83">
        <v>7</v>
      </c>
      <c r="N429" s="94">
        <v>0</v>
      </c>
      <c r="O429" s="93"/>
      <c r="P429" s="83">
        <v>0</v>
      </c>
    </row>
    <row r="430" spans="1:16" x14ac:dyDescent="0.25">
      <c r="A430" s="16">
        <v>116</v>
      </c>
      <c r="B430" s="90" t="s">
        <v>399</v>
      </c>
      <c r="C430" s="91"/>
      <c r="D430" s="92" t="s">
        <v>400</v>
      </c>
      <c r="E430" s="93"/>
      <c r="F430" s="2">
        <v>113000</v>
      </c>
      <c r="G430" s="2">
        <v>63000</v>
      </c>
      <c r="H430" s="2">
        <v>63000</v>
      </c>
      <c r="I430" s="2">
        <v>63000</v>
      </c>
      <c r="J430" s="3" t="s">
        <v>697</v>
      </c>
      <c r="K430" s="4">
        <v>70</v>
      </c>
      <c r="L430" s="81">
        <v>7</v>
      </c>
      <c r="M430" s="81">
        <v>7</v>
      </c>
      <c r="N430" s="94">
        <v>0</v>
      </c>
      <c r="O430" s="93"/>
      <c r="P430" s="81">
        <v>0</v>
      </c>
    </row>
    <row r="431" spans="1:16" x14ac:dyDescent="0.25">
      <c r="A431" s="16"/>
      <c r="B431" s="101" t="s">
        <v>19</v>
      </c>
      <c r="C431" s="102"/>
      <c r="D431" s="102"/>
      <c r="E431" s="102"/>
      <c r="F431" s="35">
        <v>0</v>
      </c>
      <c r="G431" s="35">
        <v>0</v>
      </c>
      <c r="H431" s="45">
        <v>0</v>
      </c>
      <c r="I431" s="45">
        <v>0</v>
      </c>
      <c r="J431" s="7" t="s">
        <v>13</v>
      </c>
      <c r="K431" s="8" t="s">
        <v>13</v>
      </c>
      <c r="L431" s="9" t="s">
        <v>13</v>
      </c>
      <c r="M431" s="9" t="s">
        <v>13</v>
      </c>
      <c r="N431" s="103" t="s">
        <v>13</v>
      </c>
      <c r="O431" s="104"/>
      <c r="P431" s="10" t="s">
        <v>13</v>
      </c>
    </row>
    <row r="432" spans="1:16" x14ac:dyDescent="0.25">
      <c r="A432" s="16"/>
      <c r="B432" s="105" t="s">
        <v>20</v>
      </c>
      <c r="C432" s="91"/>
      <c r="D432" s="91"/>
      <c r="E432" s="91"/>
      <c r="F432" s="6">
        <f>SUM(F428:F430)</f>
        <v>771000</v>
      </c>
      <c r="G432" s="6">
        <f>SUM(G428:G430)</f>
        <v>533000</v>
      </c>
      <c r="H432" s="14">
        <f t="shared" ref="H432:I432" si="179">SUM(H428:H430)</f>
        <v>141000</v>
      </c>
      <c r="I432" s="14">
        <f t="shared" si="179"/>
        <v>141000</v>
      </c>
      <c r="J432" s="7" t="s">
        <v>13</v>
      </c>
      <c r="K432" s="9" t="s">
        <v>13</v>
      </c>
      <c r="L432" s="9" t="s">
        <v>13</v>
      </c>
      <c r="M432" s="9" t="s">
        <v>13</v>
      </c>
      <c r="N432" s="103" t="s">
        <v>13</v>
      </c>
      <c r="O432" s="104"/>
      <c r="P432" s="10" t="s">
        <v>13</v>
      </c>
    </row>
    <row r="433" spans="1:16" x14ac:dyDescent="0.25">
      <c r="A433" s="16"/>
      <c r="B433" s="112" t="s">
        <v>401</v>
      </c>
      <c r="C433" s="113"/>
      <c r="D433" s="113"/>
      <c r="E433" s="113"/>
      <c r="F433" s="37">
        <f>SUM(F431:F432)</f>
        <v>771000</v>
      </c>
      <c r="G433" s="37">
        <f>SUM(G431:G432)</f>
        <v>533000</v>
      </c>
      <c r="H433" s="42">
        <f t="shared" ref="H433:I433" si="180">SUM(H431:H432)</f>
        <v>141000</v>
      </c>
      <c r="I433" s="42">
        <f t="shared" si="180"/>
        <v>141000</v>
      </c>
      <c r="J433" s="7" t="s">
        <v>13</v>
      </c>
      <c r="K433" s="9" t="s">
        <v>13</v>
      </c>
      <c r="L433" s="9" t="s">
        <v>13</v>
      </c>
      <c r="M433" s="9" t="s">
        <v>13</v>
      </c>
      <c r="N433" s="103" t="s">
        <v>13</v>
      </c>
      <c r="O433" s="104"/>
      <c r="P433" s="10" t="s">
        <v>13</v>
      </c>
    </row>
    <row r="434" spans="1:16" ht="17.100000000000001" customHeight="1" x14ac:dyDescent="0.25">
      <c r="A434" s="28">
        <v>70</v>
      </c>
      <c r="B434" s="98" t="s">
        <v>388</v>
      </c>
      <c r="C434" s="99"/>
      <c r="D434" s="99"/>
      <c r="E434" s="99"/>
      <c r="F434" s="99"/>
      <c r="G434" s="99"/>
      <c r="H434" s="91"/>
      <c r="I434" s="91"/>
      <c r="J434" s="99"/>
      <c r="K434" s="99"/>
      <c r="L434" s="99"/>
      <c r="M434" s="99"/>
      <c r="N434" s="99"/>
      <c r="O434" s="99"/>
      <c r="P434" s="89"/>
    </row>
    <row r="435" spans="1:16" x14ac:dyDescent="0.25">
      <c r="A435" s="16">
        <v>117</v>
      </c>
      <c r="B435" s="90" t="s">
        <v>389</v>
      </c>
      <c r="C435" s="91"/>
      <c r="D435" s="92" t="s">
        <v>390</v>
      </c>
      <c r="E435" s="93"/>
      <c r="F435" s="2">
        <v>153000</v>
      </c>
      <c r="G435" s="2">
        <v>120000</v>
      </c>
      <c r="H435" s="17">
        <v>0</v>
      </c>
      <c r="I435" s="17">
        <v>0</v>
      </c>
      <c r="J435" s="3">
        <v>100</v>
      </c>
      <c r="K435" s="4" t="s">
        <v>697</v>
      </c>
      <c r="L435" s="83">
        <v>7</v>
      </c>
      <c r="M435" s="83">
        <v>7</v>
      </c>
      <c r="N435" s="94">
        <v>0</v>
      </c>
      <c r="O435" s="93"/>
      <c r="P435" s="83">
        <v>0</v>
      </c>
    </row>
    <row r="436" spans="1:16" x14ac:dyDescent="0.25">
      <c r="A436" s="16">
        <v>118</v>
      </c>
      <c r="B436" s="90" t="s">
        <v>391</v>
      </c>
      <c r="C436" s="91"/>
      <c r="D436" s="92" t="s">
        <v>392</v>
      </c>
      <c r="E436" s="93"/>
      <c r="F436" s="33">
        <v>998000</v>
      </c>
      <c r="G436" s="34">
        <v>898000</v>
      </c>
      <c r="H436" s="47">
        <v>898000</v>
      </c>
      <c r="I436" s="47">
        <v>898000</v>
      </c>
      <c r="J436" s="3">
        <v>87</v>
      </c>
      <c r="K436" s="4">
        <v>75</v>
      </c>
      <c r="L436" s="83">
        <v>7</v>
      </c>
      <c r="M436" s="83">
        <v>7</v>
      </c>
      <c r="N436" s="94">
        <v>0</v>
      </c>
      <c r="O436" s="93"/>
      <c r="P436" s="83">
        <v>0</v>
      </c>
    </row>
    <row r="437" spans="1:16" x14ac:dyDescent="0.25">
      <c r="A437" s="16">
        <v>119</v>
      </c>
      <c r="B437" s="90" t="s">
        <v>393</v>
      </c>
      <c r="C437" s="91"/>
      <c r="D437" s="92" t="s">
        <v>394</v>
      </c>
      <c r="E437" s="93"/>
      <c r="F437" s="2">
        <v>112300</v>
      </c>
      <c r="G437" s="49">
        <v>76000</v>
      </c>
      <c r="H437" s="51">
        <v>0</v>
      </c>
      <c r="I437" s="51">
        <v>0</v>
      </c>
      <c r="J437" s="3">
        <v>78</v>
      </c>
      <c r="K437" s="4" t="s">
        <v>697</v>
      </c>
      <c r="L437" s="83">
        <v>7</v>
      </c>
      <c r="M437" s="83">
        <v>7</v>
      </c>
      <c r="N437" s="94">
        <v>0</v>
      </c>
      <c r="O437" s="93"/>
      <c r="P437" s="83">
        <v>0</v>
      </c>
    </row>
    <row r="438" spans="1:16" x14ac:dyDescent="0.25">
      <c r="A438" s="16"/>
      <c r="B438" s="101" t="s">
        <v>19</v>
      </c>
      <c r="C438" s="102"/>
      <c r="D438" s="102"/>
      <c r="E438" s="102"/>
      <c r="F438" s="35">
        <f>F436</f>
        <v>998000</v>
      </c>
      <c r="G438" s="35">
        <f>G436</f>
        <v>898000</v>
      </c>
      <c r="H438" s="45">
        <f t="shared" ref="H438:I438" si="181">H436</f>
        <v>898000</v>
      </c>
      <c r="I438" s="45">
        <f t="shared" si="181"/>
        <v>898000</v>
      </c>
      <c r="J438" s="7" t="s">
        <v>13</v>
      </c>
      <c r="K438" s="8" t="s">
        <v>13</v>
      </c>
      <c r="L438" s="9" t="s">
        <v>13</v>
      </c>
      <c r="M438" s="9" t="s">
        <v>13</v>
      </c>
      <c r="N438" s="103" t="s">
        <v>13</v>
      </c>
      <c r="O438" s="104"/>
      <c r="P438" s="10" t="s">
        <v>13</v>
      </c>
    </row>
    <row r="439" spans="1:16" x14ac:dyDescent="0.25">
      <c r="A439" s="16"/>
      <c r="B439" s="105" t="s">
        <v>20</v>
      </c>
      <c r="C439" s="91"/>
      <c r="D439" s="91"/>
      <c r="E439" s="91"/>
      <c r="F439" s="6">
        <f>SUM(F435+F437)</f>
        <v>265300</v>
      </c>
      <c r="G439" s="6">
        <f>SUM(G435+G437)</f>
        <v>196000</v>
      </c>
      <c r="H439" s="14">
        <f t="shared" ref="H439:I439" si="182">SUM(H435+H437)</f>
        <v>0</v>
      </c>
      <c r="I439" s="14">
        <f t="shared" si="182"/>
        <v>0</v>
      </c>
      <c r="J439" s="7" t="s">
        <v>13</v>
      </c>
      <c r="K439" s="9" t="s">
        <v>13</v>
      </c>
      <c r="L439" s="9" t="s">
        <v>13</v>
      </c>
      <c r="M439" s="9" t="s">
        <v>13</v>
      </c>
      <c r="N439" s="103" t="s">
        <v>13</v>
      </c>
      <c r="O439" s="104"/>
      <c r="P439" s="10" t="s">
        <v>13</v>
      </c>
    </row>
    <row r="440" spans="1:16" x14ac:dyDescent="0.25">
      <c r="A440" s="16"/>
      <c r="B440" s="112" t="s">
        <v>401</v>
      </c>
      <c r="C440" s="113"/>
      <c r="D440" s="113"/>
      <c r="E440" s="113"/>
      <c r="F440" s="37">
        <f>SUM(F438:F439)</f>
        <v>1263300</v>
      </c>
      <c r="G440" s="37">
        <f>SUM(G438:G439)</f>
        <v>1094000</v>
      </c>
      <c r="H440" s="42">
        <f t="shared" ref="H440:I440" si="183">SUM(H438:H439)</f>
        <v>898000</v>
      </c>
      <c r="I440" s="42">
        <f t="shared" si="183"/>
        <v>898000</v>
      </c>
      <c r="J440" s="7" t="s">
        <v>13</v>
      </c>
      <c r="K440" s="9" t="s">
        <v>13</v>
      </c>
      <c r="L440" s="9" t="s">
        <v>13</v>
      </c>
      <c r="M440" s="9" t="s">
        <v>13</v>
      </c>
      <c r="N440" s="103" t="s">
        <v>13</v>
      </c>
      <c r="O440" s="104"/>
      <c r="P440" s="10" t="s">
        <v>13</v>
      </c>
    </row>
    <row r="441" spans="1:16" ht="17.100000000000001" customHeight="1" x14ac:dyDescent="0.25">
      <c r="A441" s="28">
        <v>71</v>
      </c>
      <c r="B441" s="98" t="s">
        <v>402</v>
      </c>
      <c r="C441" s="99"/>
      <c r="D441" s="99"/>
      <c r="E441" s="99"/>
      <c r="F441" s="99"/>
      <c r="G441" s="99"/>
      <c r="H441" s="114"/>
      <c r="I441" s="114"/>
      <c r="J441" s="99"/>
      <c r="K441" s="99"/>
      <c r="L441" s="99"/>
      <c r="M441" s="99"/>
      <c r="N441" s="99"/>
      <c r="O441" s="99"/>
      <c r="P441" s="89"/>
    </row>
    <row r="442" spans="1:16" x14ac:dyDescent="0.25">
      <c r="A442" s="16">
        <v>120</v>
      </c>
      <c r="B442" s="90" t="s">
        <v>403</v>
      </c>
      <c r="C442" s="91"/>
      <c r="D442" s="92" t="s">
        <v>404</v>
      </c>
      <c r="E442" s="93"/>
      <c r="F442" s="2">
        <v>144500</v>
      </c>
      <c r="G442" s="49">
        <v>144500</v>
      </c>
      <c r="H442" s="51">
        <v>82500</v>
      </c>
      <c r="I442" s="51">
        <v>82500</v>
      </c>
      <c r="J442" s="3">
        <v>86</v>
      </c>
      <c r="K442" s="4">
        <v>45</v>
      </c>
      <c r="L442" s="83">
        <v>7</v>
      </c>
      <c r="M442" s="83">
        <v>7</v>
      </c>
      <c r="N442" s="94">
        <v>0</v>
      </c>
      <c r="O442" s="93"/>
      <c r="P442" s="83">
        <v>0</v>
      </c>
    </row>
    <row r="443" spans="1:16" x14ac:dyDescent="0.25">
      <c r="A443" s="16"/>
      <c r="B443" s="101" t="s">
        <v>19</v>
      </c>
      <c r="C443" s="102"/>
      <c r="D443" s="102"/>
      <c r="E443" s="102"/>
      <c r="F443" s="35">
        <v>0</v>
      </c>
      <c r="G443" s="35">
        <v>0</v>
      </c>
      <c r="H443" s="45">
        <v>0</v>
      </c>
      <c r="I443" s="45">
        <v>0</v>
      </c>
      <c r="J443" s="7" t="s">
        <v>13</v>
      </c>
      <c r="K443" s="8" t="s">
        <v>13</v>
      </c>
      <c r="L443" s="9" t="s">
        <v>13</v>
      </c>
      <c r="M443" s="9" t="s">
        <v>13</v>
      </c>
      <c r="N443" s="103" t="s">
        <v>13</v>
      </c>
      <c r="O443" s="104"/>
      <c r="P443" s="10" t="s">
        <v>13</v>
      </c>
    </row>
    <row r="444" spans="1:16" x14ac:dyDescent="0.25">
      <c r="A444" s="16"/>
      <c r="B444" s="105" t="s">
        <v>20</v>
      </c>
      <c r="C444" s="91"/>
      <c r="D444" s="91"/>
      <c r="E444" s="91"/>
      <c r="F444" s="6">
        <f>F442</f>
        <v>144500</v>
      </c>
      <c r="G444" s="6">
        <f>G442</f>
        <v>144500</v>
      </c>
      <c r="H444" s="14">
        <f t="shared" ref="H444:I444" si="184">H442</f>
        <v>82500</v>
      </c>
      <c r="I444" s="14">
        <f t="shared" si="184"/>
        <v>82500</v>
      </c>
      <c r="J444" s="7" t="s">
        <v>13</v>
      </c>
      <c r="K444" s="9" t="s">
        <v>13</v>
      </c>
      <c r="L444" s="9" t="s">
        <v>13</v>
      </c>
      <c r="M444" s="9" t="s">
        <v>13</v>
      </c>
      <c r="N444" s="103" t="s">
        <v>13</v>
      </c>
      <c r="O444" s="104"/>
      <c r="P444" s="10" t="s">
        <v>13</v>
      </c>
    </row>
    <row r="445" spans="1:16" x14ac:dyDescent="0.25">
      <c r="A445" s="16"/>
      <c r="B445" s="121" t="s">
        <v>405</v>
      </c>
      <c r="C445" s="122"/>
      <c r="D445" s="122"/>
      <c r="E445" s="122"/>
      <c r="F445" s="39">
        <f>SUM(F443:F444)</f>
        <v>144500</v>
      </c>
      <c r="G445" s="39">
        <f>SUM(G443:G444)</f>
        <v>144500</v>
      </c>
      <c r="H445" s="42">
        <f t="shared" ref="H445:I445" si="185">SUM(H443:H444)</f>
        <v>82500</v>
      </c>
      <c r="I445" s="42">
        <f t="shared" si="185"/>
        <v>82500</v>
      </c>
      <c r="J445" s="7" t="s">
        <v>13</v>
      </c>
      <c r="K445" s="9" t="s">
        <v>13</v>
      </c>
      <c r="L445" s="9" t="s">
        <v>13</v>
      </c>
      <c r="M445" s="9" t="s">
        <v>13</v>
      </c>
      <c r="N445" s="103" t="s">
        <v>13</v>
      </c>
      <c r="O445" s="104"/>
      <c r="P445" s="10" t="s">
        <v>13</v>
      </c>
    </row>
    <row r="446" spans="1:16" x14ac:dyDescent="0.25">
      <c r="A446" s="16"/>
      <c r="B446" s="123" t="s">
        <v>19</v>
      </c>
      <c r="C446" s="124"/>
      <c r="D446" s="124"/>
      <c r="E446" s="124"/>
      <c r="F446" s="41">
        <f>SUM(F431+F438+F443)</f>
        <v>998000</v>
      </c>
      <c r="G446" s="41">
        <f>SUM(G431+G438+G443)</f>
        <v>898000</v>
      </c>
      <c r="H446" s="41">
        <f t="shared" ref="H446:I446" si="186">SUM(H431+H438+H443)</f>
        <v>898000</v>
      </c>
      <c r="I446" s="41">
        <f t="shared" si="186"/>
        <v>898000</v>
      </c>
      <c r="J446" s="7" t="s">
        <v>13</v>
      </c>
      <c r="K446" s="9" t="s">
        <v>13</v>
      </c>
      <c r="L446" s="9" t="s">
        <v>13</v>
      </c>
      <c r="M446" s="9" t="s">
        <v>13</v>
      </c>
      <c r="N446" s="103" t="s">
        <v>13</v>
      </c>
      <c r="O446" s="104"/>
      <c r="P446" s="10" t="s">
        <v>13</v>
      </c>
    </row>
    <row r="447" spans="1:16" x14ac:dyDescent="0.25">
      <c r="A447" s="16"/>
      <c r="B447" s="116" t="s">
        <v>20</v>
      </c>
      <c r="C447" s="117"/>
      <c r="D447" s="117"/>
      <c r="E447" s="117"/>
      <c r="F447" s="24">
        <f>SUM(F432+F439+F444)</f>
        <v>1180800</v>
      </c>
      <c r="G447" s="24">
        <f>SUM(G432+G439+G444)</f>
        <v>873500</v>
      </c>
      <c r="H447" s="24">
        <f t="shared" ref="H447:I447" si="187">SUM(H432+H439+H444)</f>
        <v>223500</v>
      </c>
      <c r="I447" s="24">
        <f t="shared" si="187"/>
        <v>223500</v>
      </c>
      <c r="J447" s="7" t="s">
        <v>13</v>
      </c>
      <c r="K447" s="9" t="s">
        <v>13</v>
      </c>
      <c r="L447" s="9" t="s">
        <v>13</v>
      </c>
      <c r="M447" s="9" t="s">
        <v>13</v>
      </c>
      <c r="N447" s="103" t="s">
        <v>13</v>
      </c>
      <c r="O447" s="104"/>
      <c r="P447" s="10" t="s">
        <v>13</v>
      </c>
    </row>
    <row r="448" spans="1:16" x14ac:dyDescent="0.25">
      <c r="A448" s="16"/>
      <c r="B448" s="118" t="s">
        <v>406</v>
      </c>
      <c r="C448" s="119"/>
      <c r="D448" s="119"/>
      <c r="E448" s="119"/>
      <c r="F448" s="40">
        <f>SUM(F446:F447)</f>
        <v>2178800</v>
      </c>
      <c r="G448" s="40">
        <f>SUM(G446:G447)</f>
        <v>1771500</v>
      </c>
      <c r="H448" s="40">
        <f t="shared" ref="H448:I448" si="188">SUM(H446:H447)</f>
        <v>1121500</v>
      </c>
      <c r="I448" s="40">
        <f t="shared" si="188"/>
        <v>1121500</v>
      </c>
      <c r="J448" s="7" t="s">
        <v>13</v>
      </c>
      <c r="K448" s="9" t="s">
        <v>13</v>
      </c>
      <c r="L448" s="9" t="s">
        <v>13</v>
      </c>
      <c r="M448" s="9" t="s">
        <v>13</v>
      </c>
      <c r="N448" s="103" t="s">
        <v>13</v>
      </c>
      <c r="O448" s="104"/>
      <c r="P448" s="10" t="s">
        <v>13</v>
      </c>
    </row>
    <row r="449" spans="1:16" ht="18.600000000000001" customHeight="1" x14ac:dyDescent="0.25">
      <c r="A449" s="30" t="s">
        <v>688</v>
      </c>
      <c r="B449" s="120" t="s">
        <v>407</v>
      </c>
      <c r="C449" s="91"/>
      <c r="D449" s="91"/>
      <c r="E449" s="91"/>
      <c r="F449" s="91"/>
      <c r="G449" s="91"/>
      <c r="H449" s="91"/>
      <c r="I449" s="91"/>
      <c r="J449" s="99"/>
      <c r="K449" s="99"/>
      <c r="L449" s="99"/>
      <c r="M449" s="99"/>
      <c r="N449" s="99"/>
      <c r="O449" s="99"/>
      <c r="P449" s="89"/>
    </row>
    <row r="450" spans="1:16" ht="18.600000000000001" customHeight="1" x14ac:dyDescent="0.25">
      <c r="A450" s="28">
        <v>72</v>
      </c>
      <c r="B450" s="98" t="s">
        <v>660</v>
      </c>
      <c r="C450" s="99"/>
      <c r="D450" s="99"/>
      <c r="E450" s="99"/>
      <c r="F450" s="99"/>
      <c r="G450" s="99"/>
      <c r="H450" s="99"/>
      <c r="I450" s="99"/>
      <c r="J450" s="99"/>
      <c r="K450" s="99"/>
      <c r="L450" s="99"/>
      <c r="M450" s="99"/>
      <c r="N450" s="99"/>
      <c r="O450" s="99"/>
      <c r="P450" s="89"/>
    </row>
    <row r="451" spans="1:16" x14ac:dyDescent="0.25">
      <c r="A451" s="16">
        <v>121</v>
      </c>
      <c r="B451" s="90" t="s">
        <v>11</v>
      </c>
      <c r="C451" s="91"/>
      <c r="D451" s="92" t="s">
        <v>12</v>
      </c>
      <c r="E451" s="93"/>
      <c r="F451" s="2">
        <v>445000</v>
      </c>
      <c r="G451" s="17">
        <v>390000</v>
      </c>
      <c r="H451" s="2">
        <v>380000</v>
      </c>
      <c r="I451" s="2">
        <v>380000</v>
      </c>
      <c r="J451" s="3" t="s">
        <v>697</v>
      </c>
      <c r="K451" s="4">
        <v>45</v>
      </c>
      <c r="L451" s="83">
        <v>7</v>
      </c>
      <c r="M451" s="83">
        <v>7</v>
      </c>
      <c r="N451" s="94">
        <v>0</v>
      </c>
      <c r="O451" s="93"/>
      <c r="P451" s="83">
        <v>0</v>
      </c>
    </row>
    <row r="452" spans="1:16" x14ac:dyDescent="0.25">
      <c r="A452" s="16">
        <v>122</v>
      </c>
      <c r="B452" s="90" t="s">
        <v>14</v>
      </c>
      <c r="C452" s="91"/>
      <c r="D452" s="92" t="s">
        <v>15</v>
      </c>
      <c r="E452" s="93"/>
      <c r="F452" s="2">
        <v>70000</v>
      </c>
      <c r="G452" s="2">
        <v>50000</v>
      </c>
      <c r="H452" s="2">
        <v>0</v>
      </c>
      <c r="I452" s="2">
        <v>0</v>
      </c>
      <c r="J452" s="3" t="s">
        <v>697</v>
      </c>
      <c r="K452" s="4" t="s">
        <v>697</v>
      </c>
      <c r="L452" s="83">
        <v>7</v>
      </c>
      <c r="M452" s="83">
        <v>7</v>
      </c>
      <c r="N452" s="94">
        <v>0</v>
      </c>
      <c r="O452" s="93"/>
      <c r="P452" s="83">
        <v>0</v>
      </c>
    </row>
    <row r="453" spans="1:16" x14ac:dyDescent="0.25">
      <c r="A453" s="16">
        <v>123</v>
      </c>
      <c r="B453" s="90" t="s">
        <v>16</v>
      </c>
      <c r="C453" s="91"/>
      <c r="D453" s="92" t="s">
        <v>17</v>
      </c>
      <c r="E453" s="93"/>
      <c r="F453" s="2">
        <v>340000</v>
      </c>
      <c r="G453" s="2">
        <v>270000</v>
      </c>
      <c r="H453" s="2">
        <v>270000</v>
      </c>
      <c r="I453" s="2">
        <v>270000</v>
      </c>
      <c r="J453" s="3" t="s">
        <v>697</v>
      </c>
      <c r="K453" s="4">
        <v>50</v>
      </c>
      <c r="L453" s="83">
        <v>7</v>
      </c>
      <c r="M453" s="83">
        <v>7</v>
      </c>
      <c r="N453" s="94">
        <v>0</v>
      </c>
      <c r="O453" s="93"/>
      <c r="P453" s="83">
        <v>0</v>
      </c>
    </row>
    <row r="454" spans="1:16" x14ac:dyDescent="0.25">
      <c r="A454" s="16"/>
      <c r="B454" s="101" t="s">
        <v>19</v>
      </c>
      <c r="C454" s="102"/>
      <c r="D454" s="102"/>
      <c r="E454" s="102"/>
      <c r="F454" s="35">
        <v>0</v>
      </c>
      <c r="G454" s="35">
        <v>0</v>
      </c>
      <c r="H454" s="14">
        <v>0</v>
      </c>
      <c r="I454" s="14">
        <v>0</v>
      </c>
      <c r="J454" s="7" t="s">
        <v>13</v>
      </c>
      <c r="K454" s="8" t="s">
        <v>13</v>
      </c>
      <c r="L454" s="9" t="s">
        <v>13</v>
      </c>
      <c r="M454" s="9" t="s">
        <v>13</v>
      </c>
      <c r="N454" s="103" t="s">
        <v>13</v>
      </c>
      <c r="O454" s="104"/>
      <c r="P454" s="10" t="s">
        <v>13</v>
      </c>
    </row>
    <row r="455" spans="1:16" x14ac:dyDescent="0.25">
      <c r="A455" s="16"/>
      <c r="B455" s="105" t="s">
        <v>20</v>
      </c>
      <c r="C455" s="91"/>
      <c r="D455" s="91"/>
      <c r="E455" s="91"/>
      <c r="F455" s="6">
        <f>SUM(F451:F453)</f>
        <v>855000</v>
      </c>
      <c r="G455" s="6">
        <f>SUM(G451:G453)</f>
        <v>710000</v>
      </c>
      <c r="H455" s="14">
        <f t="shared" ref="H455:I455" si="189">SUM(H451:H453)</f>
        <v>650000</v>
      </c>
      <c r="I455" s="14">
        <f t="shared" si="189"/>
        <v>650000</v>
      </c>
      <c r="J455" s="7" t="s">
        <v>13</v>
      </c>
      <c r="K455" s="9" t="s">
        <v>13</v>
      </c>
      <c r="L455" s="9" t="s">
        <v>13</v>
      </c>
      <c r="M455" s="9" t="s">
        <v>13</v>
      </c>
      <c r="N455" s="103" t="s">
        <v>13</v>
      </c>
      <c r="O455" s="104"/>
      <c r="P455" s="10" t="s">
        <v>13</v>
      </c>
    </row>
    <row r="456" spans="1:16" x14ac:dyDescent="0.25">
      <c r="A456" s="16"/>
      <c r="B456" s="112" t="s">
        <v>661</v>
      </c>
      <c r="C456" s="113"/>
      <c r="D456" s="113"/>
      <c r="E456" s="113"/>
      <c r="F456" s="37">
        <f>SUM(F454:F455)</f>
        <v>855000</v>
      </c>
      <c r="G456" s="37">
        <f>SUM(G454:G455)</f>
        <v>710000</v>
      </c>
      <c r="H456" s="42">
        <f t="shared" ref="H456:I456" si="190">SUM(H454:H455)</f>
        <v>650000</v>
      </c>
      <c r="I456" s="42">
        <f t="shared" si="190"/>
        <v>650000</v>
      </c>
      <c r="J456" s="7" t="s">
        <v>13</v>
      </c>
      <c r="K456" s="9" t="s">
        <v>13</v>
      </c>
      <c r="L456" s="9" t="s">
        <v>13</v>
      </c>
      <c r="M456" s="9" t="s">
        <v>13</v>
      </c>
      <c r="N456" s="103" t="s">
        <v>13</v>
      </c>
      <c r="O456" s="104"/>
      <c r="P456" s="10" t="s">
        <v>13</v>
      </c>
    </row>
    <row r="457" spans="1:16" ht="17.100000000000001" customHeight="1" x14ac:dyDescent="0.25">
      <c r="A457" s="28">
        <v>73</v>
      </c>
      <c r="B457" s="98" t="s">
        <v>408</v>
      </c>
      <c r="C457" s="99"/>
      <c r="D457" s="99"/>
      <c r="E457" s="99"/>
      <c r="F457" s="99"/>
      <c r="G457" s="99"/>
      <c r="H457" s="114"/>
      <c r="I457" s="114"/>
      <c r="J457" s="99"/>
      <c r="K457" s="99"/>
      <c r="L457" s="99"/>
      <c r="M457" s="99"/>
      <c r="N457" s="99"/>
      <c r="O457" s="99"/>
      <c r="P457" s="89"/>
    </row>
    <row r="458" spans="1:16" x14ac:dyDescent="0.25">
      <c r="A458" s="16">
        <v>124</v>
      </c>
      <c r="B458" s="90" t="s">
        <v>409</v>
      </c>
      <c r="C458" s="91"/>
      <c r="D458" s="92" t="s">
        <v>410</v>
      </c>
      <c r="E458" s="93"/>
      <c r="F458" s="2">
        <v>138000</v>
      </c>
      <c r="G458" s="49">
        <v>87000</v>
      </c>
      <c r="H458" s="18">
        <v>0</v>
      </c>
      <c r="I458" s="18">
        <v>0</v>
      </c>
      <c r="J458" s="3">
        <v>88</v>
      </c>
      <c r="K458" s="4" t="s">
        <v>697</v>
      </c>
      <c r="L458" s="83">
        <v>7</v>
      </c>
      <c r="M458" s="83">
        <v>7</v>
      </c>
      <c r="N458" s="94">
        <v>0</v>
      </c>
      <c r="O458" s="93"/>
      <c r="P458" s="83">
        <v>0</v>
      </c>
    </row>
    <row r="459" spans="1:16" x14ac:dyDescent="0.25">
      <c r="A459" s="16"/>
      <c r="B459" s="101" t="s">
        <v>19</v>
      </c>
      <c r="C459" s="102"/>
      <c r="D459" s="102"/>
      <c r="E459" s="102"/>
      <c r="F459" s="35">
        <v>0</v>
      </c>
      <c r="G459" s="35">
        <v>0</v>
      </c>
      <c r="H459" s="45">
        <v>0</v>
      </c>
      <c r="I459" s="45">
        <v>0</v>
      </c>
      <c r="J459" s="7" t="s">
        <v>13</v>
      </c>
      <c r="K459" s="8" t="s">
        <v>13</v>
      </c>
      <c r="L459" s="9" t="s">
        <v>13</v>
      </c>
      <c r="M459" s="9" t="s">
        <v>13</v>
      </c>
      <c r="N459" s="103" t="s">
        <v>13</v>
      </c>
      <c r="O459" s="104"/>
      <c r="P459" s="10" t="s">
        <v>13</v>
      </c>
    </row>
    <row r="460" spans="1:16" x14ac:dyDescent="0.25">
      <c r="A460" s="16"/>
      <c r="B460" s="105" t="s">
        <v>20</v>
      </c>
      <c r="C460" s="91"/>
      <c r="D460" s="91"/>
      <c r="E460" s="91"/>
      <c r="F460" s="6">
        <f>F458</f>
        <v>138000</v>
      </c>
      <c r="G460" s="6">
        <f>G458</f>
        <v>87000</v>
      </c>
      <c r="H460" s="14">
        <f t="shared" ref="H460:I460" si="191">H458</f>
        <v>0</v>
      </c>
      <c r="I460" s="14">
        <f t="shared" si="191"/>
        <v>0</v>
      </c>
      <c r="J460" s="7" t="s">
        <v>13</v>
      </c>
      <c r="K460" s="9" t="s">
        <v>13</v>
      </c>
      <c r="L460" s="9" t="s">
        <v>13</v>
      </c>
      <c r="M460" s="9" t="s">
        <v>13</v>
      </c>
      <c r="N460" s="103" t="s">
        <v>13</v>
      </c>
      <c r="O460" s="104"/>
      <c r="P460" s="10" t="s">
        <v>13</v>
      </c>
    </row>
    <row r="461" spans="1:16" x14ac:dyDescent="0.25">
      <c r="A461" s="16"/>
      <c r="B461" s="112" t="s">
        <v>411</v>
      </c>
      <c r="C461" s="113"/>
      <c r="D461" s="113"/>
      <c r="E461" s="113"/>
      <c r="F461" s="37">
        <f>SUM(F459:F460)</f>
        <v>138000</v>
      </c>
      <c r="G461" s="37">
        <f>SUM(G459:G460)</f>
        <v>87000</v>
      </c>
      <c r="H461" s="42">
        <f t="shared" ref="H461:I461" si="192">SUM(H459:H460)</f>
        <v>0</v>
      </c>
      <c r="I461" s="42">
        <f t="shared" si="192"/>
        <v>0</v>
      </c>
      <c r="J461" s="7" t="s">
        <v>13</v>
      </c>
      <c r="K461" s="9" t="s">
        <v>13</v>
      </c>
      <c r="L461" s="9" t="s">
        <v>13</v>
      </c>
      <c r="M461" s="9" t="s">
        <v>13</v>
      </c>
      <c r="N461" s="103" t="s">
        <v>13</v>
      </c>
      <c r="O461" s="104"/>
      <c r="P461" s="10" t="s">
        <v>13</v>
      </c>
    </row>
    <row r="462" spans="1:16" ht="17.100000000000001" customHeight="1" x14ac:dyDescent="0.25">
      <c r="A462" s="28">
        <v>74</v>
      </c>
      <c r="B462" s="98" t="s">
        <v>412</v>
      </c>
      <c r="C462" s="99"/>
      <c r="D462" s="99"/>
      <c r="E462" s="99"/>
      <c r="F462" s="99"/>
      <c r="G462" s="99"/>
      <c r="H462" s="91"/>
      <c r="I462" s="91"/>
      <c r="J462" s="99"/>
      <c r="K462" s="99"/>
      <c r="L462" s="99"/>
      <c r="M462" s="99"/>
      <c r="N462" s="99"/>
      <c r="O462" s="99"/>
      <c r="P462" s="89"/>
    </row>
    <row r="463" spans="1:16" x14ac:dyDescent="0.25">
      <c r="A463" s="16">
        <v>125</v>
      </c>
      <c r="B463" s="90" t="s">
        <v>413</v>
      </c>
      <c r="C463" s="91"/>
      <c r="D463" s="92" t="s">
        <v>414</v>
      </c>
      <c r="E463" s="93"/>
      <c r="F463" s="2">
        <v>29870</v>
      </c>
      <c r="G463" s="2">
        <v>26870</v>
      </c>
      <c r="H463" s="2">
        <v>26870</v>
      </c>
      <c r="I463" s="2">
        <v>26870</v>
      </c>
      <c r="J463" s="3">
        <v>100</v>
      </c>
      <c r="K463" s="4">
        <v>85</v>
      </c>
      <c r="L463" s="83">
        <v>7</v>
      </c>
      <c r="M463" s="83">
        <v>7</v>
      </c>
      <c r="N463" s="94">
        <v>0</v>
      </c>
      <c r="O463" s="93"/>
      <c r="P463" s="83">
        <v>0</v>
      </c>
    </row>
    <row r="464" spans="1:16" x14ac:dyDescent="0.25">
      <c r="A464" s="16">
        <v>126</v>
      </c>
      <c r="B464" s="90" t="s">
        <v>415</v>
      </c>
      <c r="C464" s="91"/>
      <c r="D464" s="92" t="s">
        <v>416</v>
      </c>
      <c r="E464" s="93"/>
      <c r="F464" s="33">
        <v>1414000</v>
      </c>
      <c r="G464" s="34">
        <v>550000</v>
      </c>
      <c r="H464" s="34">
        <v>550000</v>
      </c>
      <c r="I464" s="34">
        <v>550000</v>
      </c>
      <c r="J464" s="3">
        <v>95</v>
      </c>
      <c r="K464" s="4">
        <v>75</v>
      </c>
      <c r="L464" s="83">
        <v>7</v>
      </c>
      <c r="M464" s="83">
        <v>7</v>
      </c>
      <c r="N464" s="94">
        <v>0</v>
      </c>
      <c r="O464" s="93"/>
      <c r="P464" s="83">
        <v>0</v>
      </c>
    </row>
    <row r="465" spans="1:16" x14ac:dyDescent="0.25">
      <c r="A465" s="16">
        <v>127</v>
      </c>
      <c r="B465" s="90" t="s">
        <v>417</v>
      </c>
      <c r="C465" s="91"/>
      <c r="D465" s="92" t="s">
        <v>418</v>
      </c>
      <c r="E465" s="93"/>
      <c r="F465" s="2">
        <v>122305</v>
      </c>
      <c r="G465" s="2">
        <v>85305</v>
      </c>
      <c r="H465" s="2">
        <v>0</v>
      </c>
      <c r="I465" s="2">
        <v>0</v>
      </c>
      <c r="J465" s="3">
        <v>95</v>
      </c>
      <c r="K465" s="4" t="s">
        <v>697</v>
      </c>
      <c r="L465" s="83">
        <v>7</v>
      </c>
      <c r="M465" s="83">
        <v>7</v>
      </c>
      <c r="N465" s="94">
        <v>0</v>
      </c>
      <c r="O465" s="93"/>
      <c r="P465" s="83">
        <v>0</v>
      </c>
    </row>
    <row r="466" spans="1:16" x14ac:dyDescent="0.25">
      <c r="A466" s="16">
        <v>128</v>
      </c>
      <c r="B466" s="90" t="s">
        <v>419</v>
      </c>
      <c r="C466" s="91"/>
      <c r="D466" s="92" t="s">
        <v>420</v>
      </c>
      <c r="E466" s="93"/>
      <c r="F466" s="2">
        <v>1656000</v>
      </c>
      <c r="G466" s="17">
        <v>1452000</v>
      </c>
      <c r="H466" s="17">
        <v>1056000</v>
      </c>
      <c r="I466" s="17">
        <v>1056000</v>
      </c>
      <c r="J466" s="3">
        <v>101</v>
      </c>
      <c r="K466" s="4">
        <v>85</v>
      </c>
      <c r="L466" s="83">
        <v>7</v>
      </c>
      <c r="M466" s="83">
        <v>7</v>
      </c>
      <c r="N466" s="94">
        <v>0</v>
      </c>
      <c r="O466" s="93"/>
      <c r="P466" s="83">
        <v>0</v>
      </c>
    </row>
    <row r="467" spans="1:16" x14ac:dyDescent="0.25">
      <c r="A467" s="16">
        <v>129</v>
      </c>
      <c r="B467" s="90" t="s">
        <v>421</v>
      </c>
      <c r="C467" s="91"/>
      <c r="D467" s="92" t="s">
        <v>422</v>
      </c>
      <c r="E467" s="93"/>
      <c r="F467" s="2">
        <v>104400</v>
      </c>
      <c r="G467" s="49">
        <v>73000</v>
      </c>
      <c r="H467" s="18">
        <v>0</v>
      </c>
      <c r="I467" s="18">
        <v>0</v>
      </c>
      <c r="J467" s="3">
        <v>107</v>
      </c>
      <c r="K467" s="4" t="s">
        <v>697</v>
      </c>
      <c r="L467" s="83">
        <v>7</v>
      </c>
      <c r="M467" s="83">
        <v>7</v>
      </c>
      <c r="N467" s="94">
        <v>0</v>
      </c>
      <c r="O467" s="93"/>
      <c r="P467" s="83">
        <v>0</v>
      </c>
    </row>
    <row r="468" spans="1:16" x14ac:dyDescent="0.25">
      <c r="A468" s="16"/>
      <c r="B468" s="101" t="s">
        <v>19</v>
      </c>
      <c r="C468" s="102"/>
      <c r="D468" s="102"/>
      <c r="E468" s="102"/>
      <c r="F468" s="35">
        <f>F464</f>
        <v>1414000</v>
      </c>
      <c r="G468" s="35">
        <f>G464</f>
        <v>550000</v>
      </c>
      <c r="H468" s="45">
        <f t="shared" ref="H468:I468" si="193">H464</f>
        <v>550000</v>
      </c>
      <c r="I468" s="45">
        <f t="shared" si="193"/>
        <v>550000</v>
      </c>
      <c r="J468" s="7" t="s">
        <v>13</v>
      </c>
      <c r="K468" s="8" t="s">
        <v>13</v>
      </c>
      <c r="L468" s="9" t="s">
        <v>13</v>
      </c>
      <c r="M468" s="9" t="s">
        <v>13</v>
      </c>
      <c r="N468" s="103" t="s">
        <v>13</v>
      </c>
      <c r="O468" s="104"/>
      <c r="P468" s="10" t="s">
        <v>13</v>
      </c>
    </row>
    <row r="469" spans="1:16" x14ac:dyDescent="0.25">
      <c r="A469" s="16"/>
      <c r="B469" s="105" t="s">
        <v>20</v>
      </c>
      <c r="C469" s="91"/>
      <c r="D469" s="91"/>
      <c r="E469" s="91"/>
      <c r="F469" s="6">
        <f>SUM(F463+F465+F466+F467)</f>
        <v>1912575</v>
      </c>
      <c r="G469" s="6">
        <f>SUM(G463+G465+G466+G467)</f>
        <v>1637175</v>
      </c>
      <c r="H469" s="14">
        <f t="shared" ref="H469:I469" si="194">SUM(H463+H465+H466+H467)</f>
        <v>1082870</v>
      </c>
      <c r="I469" s="14">
        <f t="shared" si="194"/>
        <v>1082870</v>
      </c>
      <c r="J469" s="7" t="s">
        <v>13</v>
      </c>
      <c r="K469" s="9" t="s">
        <v>13</v>
      </c>
      <c r="L469" s="9" t="s">
        <v>13</v>
      </c>
      <c r="M469" s="9" t="s">
        <v>13</v>
      </c>
      <c r="N469" s="103" t="s">
        <v>13</v>
      </c>
      <c r="O469" s="104"/>
      <c r="P469" s="10" t="s">
        <v>13</v>
      </c>
    </row>
    <row r="470" spans="1:16" x14ac:dyDescent="0.25">
      <c r="A470" s="16"/>
      <c r="B470" s="112" t="s">
        <v>423</v>
      </c>
      <c r="C470" s="113"/>
      <c r="D470" s="113"/>
      <c r="E470" s="113"/>
      <c r="F470" s="37">
        <f>SUM(F468:F469)</f>
        <v>3326575</v>
      </c>
      <c r="G470" s="37">
        <f>SUM(G468:G469)</f>
        <v>2187175</v>
      </c>
      <c r="H470" s="42">
        <f t="shared" ref="H470:I470" si="195">SUM(H468:H469)</f>
        <v>1632870</v>
      </c>
      <c r="I470" s="42">
        <f t="shared" si="195"/>
        <v>1632870</v>
      </c>
      <c r="J470" s="7" t="s">
        <v>13</v>
      </c>
      <c r="K470" s="9" t="s">
        <v>13</v>
      </c>
      <c r="L470" s="9" t="s">
        <v>13</v>
      </c>
      <c r="M470" s="9" t="s">
        <v>13</v>
      </c>
      <c r="N470" s="103" t="s">
        <v>13</v>
      </c>
      <c r="O470" s="104"/>
      <c r="P470" s="10" t="s">
        <v>13</v>
      </c>
    </row>
    <row r="471" spans="1:16" ht="17.100000000000001" customHeight="1" x14ac:dyDescent="0.25">
      <c r="A471" s="28">
        <v>75</v>
      </c>
      <c r="B471" s="98" t="s">
        <v>424</v>
      </c>
      <c r="C471" s="99"/>
      <c r="D471" s="99"/>
      <c r="E471" s="99"/>
      <c r="F471" s="99"/>
      <c r="G471" s="99"/>
      <c r="H471" s="91"/>
      <c r="I471" s="91"/>
      <c r="J471" s="99"/>
      <c r="K471" s="99"/>
      <c r="L471" s="99"/>
      <c r="M471" s="99"/>
      <c r="N471" s="99"/>
      <c r="O471" s="99"/>
      <c r="P471" s="89"/>
    </row>
    <row r="472" spans="1:16" x14ac:dyDescent="0.25">
      <c r="A472" s="16">
        <v>130</v>
      </c>
      <c r="B472" s="90" t="s">
        <v>425</v>
      </c>
      <c r="C472" s="91"/>
      <c r="D472" s="92" t="s">
        <v>426</v>
      </c>
      <c r="E472" s="93"/>
      <c r="F472" s="2">
        <v>2650000</v>
      </c>
      <c r="G472" s="17">
        <v>2200000</v>
      </c>
      <c r="H472" s="17">
        <v>0</v>
      </c>
      <c r="I472" s="17">
        <v>0</v>
      </c>
      <c r="J472" s="3">
        <v>103</v>
      </c>
      <c r="K472" s="4">
        <v>85</v>
      </c>
      <c r="L472" s="83">
        <v>7</v>
      </c>
      <c r="M472" s="83">
        <v>7</v>
      </c>
      <c r="N472" s="94">
        <v>0</v>
      </c>
      <c r="O472" s="93"/>
      <c r="P472" s="83">
        <v>0</v>
      </c>
    </row>
    <row r="473" spans="1:16" x14ac:dyDescent="0.25">
      <c r="A473" s="16">
        <v>131</v>
      </c>
      <c r="B473" s="90" t="s">
        <v>427</v>
      </c>
      <c r="C473" s="91"/>
      <c r="D473" s="92" t="s">
        <v>428</v>
      </c>
      <c r="E473" s="93"/>
      <c r="F473" s="2">
        <v>35306</v>
      </c>
      <c r="G473" s="2">
        <v>30700</v>
      </c>
      <c r="H473" s="2">
        <v>0</v>
      </c>
      <c r="I473" s="2">
        <v>0</v>
      </c>
      <c r="J473" s="3">
        <v>96</v>
      </c>
      <c r="K473" s="4" t="s">
        <v>697</v>
      </c>
      <c r="L473" s="83">
        <v>7</v>
      </c>
      <c r="M473" s="83">
        <v>7</v>
      </c>
      <c r="N473" s="94">
        <v>0</v>
      </c>
      <c r="O473" s="93"/>
      <c r="P473" s="83">
        <v>0</v>
      </c>
    </row>
    <row r="474" spans="1:16" x14ac:dyDescent="0.25">
      <c r="A474" s="16">
        <v>132</v>
      </c>
      <c r="B474" s="90" t="s">
        <v>429</v>
      </c>
      <c r="C474" s="91"/>
      <c r="D474" s="92" t="s">
        <v>430</v>
      </c>
      <c r="E474" s="93"/>
      <c r="F474" s="33">
        <v>249900</v>
      </c>
      <c r="G474" s="33">
        <v>224900</v>
      </c>
      <c r="H474" s="33">
        <v>224900</v>
      </c>
      <c r="I474" s="33">
        <v>224900</v>
      </c>
      <c r="J474" s="3">
        <v>66</v>
      </c>
      <c r="K474" s="4">
        <v>55</v>
      </c>
      <c r="L474" s="83">
        <v>7</v>
      </c>
      <c r="M474" s="83">
        <v>7</v>
      </c>
      <c r="N474" s="94">
        <v>0</v>
      </c>
      <c r="O474" s="93"/>
      <c r="P474" s="83">
        <v>0</v>
      </c>
    </row>
    <row r="475" spans="1:16" x14ac:dyDescent="0.25">
      <c r="A475" s="16">
        <v>133</v>
      </c>
      <c r="B475" s="90" t="s">
        <v>431</v>
      </c>
      <c r="C475" s="91"/>
      <c r="D475" s="92" t="s">
        <v>432</v>
      </c>
      <c r="E475" s="93"/>
      <c r="F475" s="2">
        <v>108000</v>
      </c>
      <c r="G475" s="49">
        <v>97000</v>
      </c>
      <c r="H475" s="18">
        <v>0</v>
      </c>
      <c r="I475" s="18">
        <v>0</v>
      </c>
      <c r="J475" s="3">
        <v>66</v>
      </c>
      <c r="K475" s="4">
        <v>5</v>
      </c>
      <c r="L475" s="83">
        <v>7</v>
      </c>
      <c r="M475" s="83">
        <v>7</v>
      </c>
      <c r="N475" s="94">
        <v>0</v>
      </c>
      <c r="O475" s="93"/>
      <c r="P475" s="83">
        <v>0</v>
      </c>
    </row>
    <row r="476" spans="1:16" x14ac:dyDescent="0.25">
      <c r="A476" s="16"/>
      <c r="B476" s="101" t="s">
        <v>19</v>
      </c>
      <c r="C476" s="102"/>
      <c r="D476" s="102"/>
      <c r="E476" s="102"/>
      <c r="F476" s="35">
        <f>F474</f>
        <v>249900</v>
      </c>
      <c r="G476" s="35">
        <f>G474</f>
        <v>224900</v>
      </c>
      <c r="H476" s="45">
        <f t="shared" ref="H476:I476" si="196">H474</f>
        <v>224900</v>
      </c>
      <c r="I476" s="45">
        <f t="shared" si="196"/>
        <v>224900</v>
      </c>
      <c r="J476" s="7" t="s">
        <v>13</v>
      </c>
      <c r="K476" s="8" t="s">
        <v>13</v>
      </c>
      <c r="L476" s="9" t="s">
        <v>13</v>
      </c>
      <c r="M476" s="9" t="s">
        <v>13</v>
      </c>
      <c r="N476" s="103" t="s">
        <v>13</v>
      </c>
      <c r="O476" s="104"/>
      <c r="P476" s="10" t="s">
        <v>13</v>
      </c>
    </row>
    <row r="477" spans="1:16" x14ac:dyDescent="0.25">
      <c r="A477" s="16"/>
      <c r="B477" s="143" t="s">
        <v>20</v>
      </c>
      <c r="C477" s="144"/>
      <c r="D477" s="144"/>
      <c r="E477" s="144"/>
      <c r="F477" s="43">
        <f>SUM(F472+F473+F475)</f>
        <v>2793306</v>
      </c>
      <c r="G477" s="43">
        <f>SUM(G472+G473+G475)</f>
        <v>2327700</v>
      </c>
      <c r="H477" s="55">
        <f t="shared" ref="H477:I477" si="197">SUM(H472+H473+H475)</f>
        <v>0</v>
      </c>
      <c r="I477" s="55">
        <f t="shared" si="197"/>
        <v>0</v>
      </c>
      <c r="J477" s="7" t="s">
        <v>13</v>
      </c>
      <c r="K477" s="9" t="s">
        <v>13</v>
      </c>
      <c r="L477" s="9" t="s">
        <v>13</v>
      </c>
      <c r="M477" s="9" t="s">
        <v>13</v>
      </c>
      <c r="N477" s="103" t="s">
        <v>13</v>
      </c>
      <c r="O477" s="104"/>
      <c r="P477" s="10" t="s">
        <v>13</v>
      </c>
    </row>
    <row r="478" spans="1:16" x14ac:dyDescent="0.25">
      <c r="A478" s="16"/>
      <c r="B478" s="112" t="s">
        <v>433</v>
      </c>
      <c r="C478" s="113"/>
      <c r="D478" s="113"/>
      <c r="E478" s="113"/>
      <c r="F478" s="37">
        <f>SUM(F476:F477)</f>
        <v>3043206</v>
      </c>
      <c r="G478" s="37">
        <f>SUM(G476:G477)</f>
        <v>2552600</v>
      </c>
      <c r="H478" s="42">
        <f t="shared" ref="H478:I478" si="198">SUM(H476:H477)</f>
        <v>224900</v>
      </c>
      <c r="I478" s="42">
        <f t="shared" si="198"/>
        <v>224900</v>
      </c>
      <c r="J478" s="7" t="s">
        <v>13</v>
      </c>
      <c r="K478" s="9" t="s">
        <v>13</v>
      </c>
      <c r="L478" s="9" t="s">
        <v>13</v>
      </c>
      <c r="M478" s="9" t="s">
        <v>13</v>
      </c>
      <c r="N478" s="103" t="s">
        <v>13</v>
      </c>
      <c r="O478" s="104"/>
      <c r="P478" s="10" t="s">
        <v>13</v>
      </c>
    </row>
    <row r="479" spans="1:16" ht="17.100000000000001" customHeight="1" x14ac:dyDescent="0.25">
      <c r="A479" s="28">
        <v>76</v>
      </c>
      <c r="B479" s="98" t="s">
        <v>434</v>
      </c>
      <c r="C479" s="99"/>
      <c r="D479" s="99"/>
      <c r="E479" s="99"/>
      <c r="F479" s="99"/>
      <c r="G479" s="99"/>
      <c r="H479" s="91"/>
      <c r="I479" s="91"/>
      <c r="J479" s="99"/>
      <c r="K479" s="99"/>
      <c r="L479" s="99"/>
      <c r="M479" s="99"/>
      <c r="N479" s="99"/>
      <c r="O479" s="99"/>
      <c r="P479" s="89"/>
    </row>
    <row r="480" spans="1:16" x14ac:dyDescent="0.25">
      <c r="A480" s="16">
        <v>134</v>
      </c>
      <c r="B480" s="90" t="s">
        <v>435</v>
      </c>
      <c r="C480" s="91"/>
      <c r="D480" s="92" t="s">
        <v>436</v>
      </c>
      <c r="E480" s="93"/>
      <c r="F480" s="2">
        <v>105000</v>
      </c>
      <c r="G480" s="2">
        <v>73500</v>
      </c>
      <c r="H480" s="2">
        <v>0</v>
      </c>
      <c r="I480" s="2">
        <v>0</v>
      </c>
      <c r="J480" s="3">
        <v>87</v>
      </c>
      <c r="K480" s="4" t="s">
        <v>697</v>
      </c>
      <c r="L480" s="83">
        <v>7</v>
      </c>
      <c r="M480" s="83">
        <v>7</v>
      </c>
      <c r="N480" s="94">
        <v>0</v>
      </c>
      <c r="O480" s="93"/>
      <c r="P480" s="83">
        <v>0</v>
      </c>
    </row>
    <row r="481" spans="1:16" x14ac:dyDescent="0.25">
      <c r="A481" s="16">
        <v>135</v>
      </c>
      <c r="B481" s="90" t="s">
        <v>437</v>
      </c>
      <c r="C481" s="91"/>
      <c r="D481" s="92" t="s">
        <v>438</v>
      </c>
      <c r="E481" s="93"/>
      <c r="F481" s="33">
        <v>460000</v>
      </c>
      <c r="G481" s="34">
        <v>350000</v>
      </c>
      <c r="H481" s="34">
        <v>350000</v>
      </c>
      <c r="I481" s="34">
        <v>350000</v>
      </c>
      <c r="J481" s="3">
        <v>63</v>
      </c>
      <c r="K481" s="4">
        <v>45</v>
      </c>
      <c r="L481" s="83">
        <v>7</v>
      </c>
      <c r="M481" s="83">
        <v>7</v>
      </c>
      <c r="N481" s="94">
        <v>0</v>
      </c>
      <c r="O481" s="93"/>
      <c r="P481" s="83">
        <v>0</v>
      </c>
    </row>
    <row r="482" spans="1:16" x14ac:dyDescent="0.25">
      <c r="A482" s="16">
        <v>136</v>
      </c>
      <c r="B482" s="90" t="s">
        <v>439</v>
      </c>
      <c r="C482" s="91"/>
      <c r="D482" s="92" t="s">
        <v>440</v>
      </c>
      <c r="E482" s="93"/>
      <c r="F482" s="2">
        <v>165000</v>
      </c>
      <c r="G482" s="13">
        <v>94150</v>
      </c>
      <c r="H482" s="13">
        <v>0</v>
      </c>
      <c r="I482" s="13">
        <v>0</v>
      </c>
      <c r="J482" s="3">
        <v>94</v>
      </c>
      <c r="K482" s="4" t="s">
        <v>697</v>
      </c>
      <c r="L482" s="83">
        <v>7</v>
      </c>
      <c r="M482" s="83">
        <v>7</v>
      </c>
      <c r="N482" s="94">
        <v>0</v>
      </c>
      <c r="O482" s="93"/>
      <c r="P482" s="83">
        <v>0</v>
      </c>
    </row>
    <row r="483" spans="1:16" x14ac:dyDescent="0.25">
      <c r="A483" s="16"/>
      <c r="B483" s="101" t="s">
        <v>19</v>
      </c>
      <c r="C483" s="102"/>
      <c r="D483" s="102"/>
      <c r="E483" s="102"/>
      <c r="F483" s="35">
        <f>F481</f>
        <v>460000</v>
      </c>
      <c r="G483" s="45">
        <f>G481</f>
        <v>350000</v>
      </c>
      <c r="H483" s="45">
        <f t="shared" ref="H483:I483" si="199">H481</f>
        <v>350000</v>
      </c>
      <c r="I483" s="45">
        <f t="shared" si="199"/>
        <v>350000</v>
      </c>
      <c r="J483" s="7" t="s">
        <v>13</v>
      </c>
      <c r="K483" s="8" t="s">
        <v>13</v>
      </c>
      <c r="L483" s="9" t="s">
        <v>13</v>
      </c>
      <c r="M483" s="9" t="s">
        <v>13</v>
      </c>
      <c r="N483" s="103" t="s">
        <v>13</v>
      </c>
      <c r="O483" s="104"/>
      <c r="P483" s="10" t="s">
        <v>13</v>
      </c>
    </row>
    <row r="484" spans="1:16" x14ac:dyDescent="0.25">
      <c r="A484" s="16"/>
      <c r="B484" s="105" t="s">
        <v>20</v>
      </c>
      <c r="C484" s="91"/>
      <c r="D484" s="91"/>
      <c r="E484" s="91"/>
      <c r="F484" s="6">
        <f>SUM(F480+F482)</f>
        <v>270000</v>
      </c>
      <c r="G484" s="14">
        <f>SUM(G480+G482)</f>
        <v>167650</v>
      </c>
      <c r="H484" s="14">
        <f t="shared" ref="H484:I484" si="200">SUM(H480+H482)</f>
        <v>0</v>
      </c>
      <c r="I484" s="14">
        <f t="shared" si="200"/>
        <v>0</v>
      </c>
      <c r="J484" s="7" t="s">
        <v>13</v>
      </c>
      <c r="K484" s="9" t="s">
        <v>13</v>
      </c>
      <c r="L484" s="9" t="s">
        <v>13</v>
      </c>
      <c r="M484" s="9" t="s">
        <v>13</v>
      </c>
      <c r="N484" s="103" t="s">
        <v>13</v>
      </c>
      <c r="O484" s="104"/>
      <c r="P484" s="10" t="s">
        <v>13</v>
      </c>
    </row>
    <row r="485" spans="1:16" x14ac:dyDescent="0.25">
      <c r="A485" s="16"/>
      <c r="B485" s="112" t="s">
        <v>441</v>
      </c>
      <c r="C485" s="113"/>
      <c r="D485" s="113"/>
      <c r="E485" s="113"/>
      <c r="F485" s="37">
        <f>SUM(F483:F484)</f>
        <v>730000</v>
      </c>
      <c r="G485" s="42">
        <f>SUM(G483:G484)</f>
        <v>517650</v>
      </c>
      <c r="H485" s="42">
        <f t="shared" ref="H485:I485" si="201">SUM(H483:H484)</f>
        <v>350000</v>
      </c>
      <c r="I485" s="42">
        <f t="shared" si="201"/>
        <v>350000</v>
      </c>
      <c r="J485" s="7" t="s">
        <v>13</v>
      </c>
      <c r="K485" s="9" t="s">
        <v>13</v>
      </c>
      <c r="L485" s="9" t="s">
        <v>13</v>
      </c>
      <c r="M485" s="9" t="s">
        <v>13</v>
      </c>
      <c r="N485" s="103" t="s">
        <v>13</v>
      </c>
      <c r="O485" s="104"/>
      <c r="P485" s="10" t="s">
        <v>13</v>
      </c>
    </row>
    <row r="486" spans="1:16" ht="17.100000000000001" customHeight="1" x14ac:dyDescent="0.25">
      <c r="A486" s="28">
        <v>77</v>
      </c>
      <c r="B486" s="98" t="s">
        <v>442</v>
      </c>
      <c r="C486" s="99"/>
      <c r="D486" s="99"/>
      <c r="E486" s="99"/>
      <c r="F486" s="99"/>
      <c r="G486" s="91"/>
      <c r="H486" s="114"/>
      <c r="I486" s="114"/>
      <c r="J486" s="99"/>
      <c r="K486" s="99"/>
      <c r="L486" s="99"/>
      <c r="M486" s="99"/>
      <c r="N486" s="99"/>
      <c r="O486" s="99"/>
      <c r="P486" s="89"/>
    </row>
    <row r="487" spans="1:16" x14ac:dyDescent="0.25">
      <c r="A487" s="16">
        <v>137</v>
      </c>
      <c r="B487" s="90" t="s">
        <v>443</v>
      </c>
      <c r="C487" s="91"/>
      <c r="D487" s="92" t="s">
        <v>444</v>
      </c>
      <c r="E487" s="93"/>
      <c r="F487" s="33">
        <v>919552</v>
      </c>
      <c r="G487" s="53">
        <v>919552</v>
      </c>
      <c r="H487" s="54">
        <v>0</v>
      </c>
      <c r="I487" s="54">
        <v>0</v>
      </c>
      <c r="J487" s="3">
        <v>52</v>
      </c>
      <c r="K487" s="4">
        <v>25</v>
      </c>
      <c r="L487" s="83">
        <v>7</v>
      </c>
      <c r="M487" s="83">
        <v>7</v>
      </c>
      <c r="N487" s="94">
        <v>0</v>
      </c>
      <c r="O487" s="93"/>
      <c r="P487" s="83">
        <v>0</v>
      </c>
    </row>
    <row r="488" spans="1:16" x14ac:dyDescent="0.25">
      <c r="A488" s="16"/>
      <c r="B488" s="101" t="s">
        <v>19</v>
      </c>
      <c r="C488" s="102"/>
      <c r="D488" s="102"/>
      <c r="E488" s="102"/>
      <c r="F488" s="35">
        <f>SUM(F487)</f>
        <v>919552</v>
      </c>
      <c r="G488" s="35">
        <f>SUM(G487)</f>
        <v>919552</v>
      </c>
      <c r="H488" s="45">
        <f t="shared" ref="H488:I488" si="202">SUM(H487)</f>
        <v>0</v>
      </c>
      <c r="I488" s="45">
        <f t="shared" si="202"/>
        <v>0</v>
      </c>
      <c r="J488" s="7" t="s">
        <v>13</v>
      </c>
      <c r="K488" s="8" t="s">
        <v>13</v>
      </c>
      <c r="L488" s="9" t="s">
        <v>13</v>
      </c>
      <c r="M488" s="9" t="s">
        <v>13</v>
      </c>
      <c r="N488" s="103" t="s">
        <v>13</v>
      </c>
      <c r="O488" s="104"/>
      <c r="P488" s="10" t="s">
        <v>13</v>
      </c>
    </row>
    <row r="489" spans="1:16" x14ac:dyDescent="0.25">
      <c r="A489" s="16"/>
      <c r="B489" s="105" t="s">
        <v>20</v>
      </c>
      <c r="C489" s="91"/>
      <c r="D489" s="91"/>
      <c r="E489" s="91"/>
      <c r="F489" s="6">
        <v>0</v>
      </c>
      <c r="G489" s="6">
        <v>0</v>
      </c>
      <c r="H489" s="14">
        <v>0</v>
      </c>
      <c r="I489" s="14">
        <v>0</v>
      </c>
      <c r="J489" s="7" t="s">
        <v>13</v>
      </c>
      <c r="K489" s="9" t="s">
        <v>13</v>
      </c>
      <c r="L489" s="9" t="s">
        <v>13</v>
      </c>
      <c r="M489" s="9" t="s">
        <v>13</v>
      </c>
      <c r="N489" s="103" t="s">
        <v>13</v>
      </c>
      <c r="O489" s="104"/>
      <c r="P489" s="10" t="s">
        <v>13</v>
      </c>
    </row>
    <row r="490" spans="1:16" x14ac:dyDescent="0.25">
      <c r="A490" s="16"/>
      <c r="B490" s="112" t="s">
        <v>445</v>
      </c>
      <c r="C490" s="113"/>
      <c r="D490" s="113"/>
      <c r="E490" s="113"/>
      <c r="F490" s="37">
        <f>SUM(F488:F489)</f>
        <v>919552</v>
      </c>
      <c r="G490" s="37">
        <f>SUM(G488:G489)</f>
        <v>919552</v>
      </c>
      <c r="H490" s="42">
        <f t="shared" ref="H490:I490" si="203">SUM(H488:H489)</f>
        <v>0</v>
      </c>
      <c r="I490" s="42">
        <f t="shared" si="203"/>
        <v>0</v>
      </c>
      <c r="J490" s="7" t="s">
        <v>13</v>
      </c>
      <c r="K490" s="9" t="s">
        <v>13</v>
      </c>
      <c r="L490" s="9" t="s">
        <v>13</v>
      </c>
      <c r="M490" s="9" t="s">
        <v>13</v>
      </c>
      <c r="N490" s="103" t="s">
        <v>13</v>
      </c>
      <c r="O490" s="104"/>
      <c r="P490" s="10" t="s">
        <v>13</v>
      </c>
    </row>
    <row r="491" spans="1:16" ht="17.100000000000001" customHeight="1" x14ac:dyDescent="0.25">
      <c r="A491" s="28">
        <v>78</v>
      </c>
      <c r="B491" s="98" t="s">
        <v>446</v>
      </c>
      <c r="C491" s="99"/>
      <c r="D491" s="99"/>
      <c r="E491" s="99"/>
      <c r="F491" s="99"/>
      <c r="G491" s="99"/>
      <c r="H491" s="114"/>
      <c r="I491" s="114"/>
      <c r="J491" s="99"/>
      <c r="K491" s="99"/>
      <c r="L491" s="99"/>
      <c r="M491" s="99"/>
      <c r="N491" s="99"/>
      <c r="O491" s="99"/>
      <c r="P491" s="89"/>
    </row>
    <row r="492" spans="1:16" x14ac:dyDescent="0.25">
      <c r="A492" s="16">
        <v>138</v>
      </c>
      <c r="B492" s="90" t="s">
        <v>447</v>
      </c>
      <c r="C492" s="91"/>
      <c r="D492" s="92" t="s">
        <v>448</v>
      </c>
      <c r="E492" s="93"/>
      <c r="F492" s="33">
        <v>756371</v>
      </c>
      <c r="G492" s="53">
        <v>350000</v>
      </c>
      <c r="H492" s="54">
        <v>350000</v>
      </c>
      <c r="I492" s="54">
        <v>350000</v>
      </c>
      <c r="J492" s="3">
        <v>79</v>
      </c>
      <c r="K492" s="4">
        <v>50</v>
      </c>
      <c r="L492" s="83">
        <v>7</v>
      </c>
      <c r="M492" s="83">
        <v>7</v>
      </c>
      <c r="N492" s="94">
        <v>0</v>
      </c>
      <c r="O492" s="93"/>
      <c r="P492" s="83">
        <v>0</v>
      </c>
    </row>
    <row r="493" spans="1:16" x14ac:dyDescent="0.25">
      <c r="A493" s="16"/>
      <c r="B493" s="101" t="s">
        <v>19</v>
      </c>
      <c r="C493" s="102"/>
      <c r="D493" s="102"/>
      <c r="E493" s="102"/>
      <c r="F493" s="35">
        <f>SUM(F492)</f>
        <v>756371</v>
      </c>
      <c r="G493" s="35">
        <f>SUM(G492)</f>
        <v>350000</v>
      </c>
      <c r="H493" s="45">
        <f t="shared" ref="H493:I493" si="204">SUM(H492)</f>
        <v>350000</v>
      </c>
      <c r="I493" s="45">
        <f t="shared" si="204"/>
        <v>350000</v>
      </c>
      <c r="J493" s="7" t="s">
        <v>13</v>
      </c>
      <c r="K493" s="8" t="s">
        <v>13</v>
      </c>
      <c r="L493" s="9" t="s">
        <v>13</v>
      </c>
      <c r="M493" s="9" t="s">
        <v>13</v>
      </c>
      <c r="N493" s="103" t="s">
        <v>13</v>
      </c>
      <c r="O493" s="104"/>
      <c r="P493" s="10" t="s">
        <v>13</v>
      </c>
    </row>
    <row r="494" spans="1:16" x14ac:dyDescent="0.25">
      <c r="A494" s="16"/>
      <c r="B494" s="105" t="s">
        <v>20</v>
      </c>
      <c r="C494" s="91"/>
      <c r="D494" s="91"/>
      <c r="E494" s="91"/>
      <c r="F494" s="6">
        <v>0</v>
      </c>
      <c r="G494" s="6">
        <v>0</v>
      </c>
      <c r="H494" s="14">
        <v>0</v>
      </c>
      <c r="I494" s="14">
        <v>0</v>
      </c>
      <c r="J494" s="7" t="s">
        <v>13</v>
      </c>
      <c r="K494" s="9" t="s">
        <v>13</v>
      </c>
      <c r="L494" s="9" t="s">
        <v>13</v>
      </c>
      <c r="M494" s="9" t="s">
        <v>13</v>
      </c>
      <c r="N494" s="103" t="s">
        <v>13</v>
      </c>
      <c r="O494" s="104"/>
      <c r="P494" s="10" t="s">
        <v>13</v>
      </c>
    </row>
    <row r="495" spans="1:16" x14ac:dyDescent="0.25">
      <c r="A495" s="16"/>
      <c r="B495" s="112" t="s">
        <v>449</v>
      </c>
      <c r="C495" s="113"/>
      <c r="D495" s="113"/>
      <c r="E495" s="113"/>
      <c r="F495" s="37">
        <f>SUM(F493:F494)</f>
        <v>756371</v>
      </c>
      <c r="G495" s="37">
        <f>SUM(G493:G494)</f>
        <v>350000</v>
      </c>
      <c r="H495" s="42">
        <f t="shared" ref="H495:I495" si="205">SUM(H493:H494)</f>
        <v>350000</v>
      </c>
      <c r="I495" s="42">
        <f t="shared" si="205"/>
        <v>350000</v>
      </c>
      <c r="J495" s="7" t="s">
        <v>13</v>
      </c>
      <c r="K495" s="9" t="s">
        <v>13</v>
      </c>
      <c r="L495" s="9" t="s">
        <v>13</v>
      </c>
      <c r="M495" s="9" t="s">
        <v>13</v>
      </c>
      <c r="N495" s="103" t="s">
        <v>13</v>
      </c>
      <c r="O495" s="104"/>
      <c r="P495" s="10" t="s">
        <v>13</v>
      </c>
    </row>
    <row r="496" spans="1:16" ht="17.100000000000001" customHeight="1" x14ac:dyDescent="0.25">
      <c r="A496" s="28">
        <v>79</v>
      </c>
      <c r="B496" s="98" t="s">
        <v>450</v>
      </c>
      <c r="C496" s="99"/>
      <c r="D496" s="99"/>
      <c r="E496" s="99"/>
      <c r="F496" s="99"/>
      <c r="G496" s="99"/>
      <c r="H496" s="114"/>
      <c r="I496" s="114"/>
      <c r="J496" s="99"/>
      <c r="K496" s="99"/>
      <c r="L496" s="99"/>
      <c r="M496" s="99"/>
      <c r="N496" s="99"/>
      <c r="O496" s="99"/>
      <c r="P496" s="89"/>
    </row>
    <row r="497" spans="1:16" x14ac:dyDescent="0.25">
      <c r="A497" s="16">
        <v>139</v>
      </c>
      <c r="B497" s="90" t="s">
        <v>451</v>
      </c>
      <c r="C497" s="91"/>
      <c r="D497" s="92" t="s">
        <v>452</v>
      </c>
      <c r="E497" s="93"/>
      <c r="F497" s="33">
        <v>400000</v>
      </c>
      <c r="G497" s="53">
        <v>350000</v>
      </c>
      <c r="H497" s="54">
        <v>0</v>
      </c>
      <c r="I497" s="54">
        <v>0</v>
      </c>
      <c r="J497" s="3">
        <v>72</v>
      </c>
      <c r="K497" s="4">
        <v>55</v>
      </c>
      <c r="L497" s="83">
        <v>7</v>
      </c>
      <c r="M497" s="83">
        <v>7</v>
      </c>
      <c r="N497" s="94">
        <v>0</v>
      </c>
      <c r="O497" s="93"/>
      <c r="P497" s="83">
        <v>0</v>
      </c>
    </row>
    <row r="498" spans="1:16" x14ac:dyDescent="0.25">
      <c r="A498" s="16"/>
      <c r="B498" s="101" t="s">
        <v>19</v>
      </c>
      <c r="C498" s="102"/>
      <c r="D498" s="102"/>
      <c r="E498" s="102"/>
      <c r="F498" s="35">
        <f>SUM(F497)</f>
        <v>400000</v>
      </c>
      <c r="G498" s="35">
        <f>SUM(G497)</f>
        <v>350000</v>
      </c>
      <c r="H498" s="45">
        <f t="shared" ref="H498:I498" si="206">SUM(H497)</f>
        <v>0</v>
      </c>
      <c r="I498" s="45">
        <f t="shared" si="206"/>
        <v>0</v>
      </c>
      <c r="J498" s="7" t="s">
        <v>13</v>
      </c>
      <c r="K498" s="8" t="s">
        <v>13</v>
      </c>
      <c r="L498" s="9" t="s">
        <v>13</v>
      </c>
      <c r="M498" s="9" t="s">
        <v>13</v>
      </c>
      <c r="N498" s="103" t="s">
        <v>13</v>
      </c>
      <c r="O498" s="104"/>
      <c r="P498" s="10" t="s">
        <v>13</v>
      </c>
    </row>
    <row r="499" spans="1:16" x14ac:dyDescent="0.25">
      <c r="A499" s="16"/>
      <c r="B499" s="105" t="s">
        <v>20</v>
      </c>
      <c r="C499" s="91"/>
      <c r="D499" s="91"/>
      <c r="E499" s="91"/>
      <c r="F499" s="6">
        <v>0</v>
      </c>
      <c r="G499" s="6">
        <v>0</v>
      </c>
      <c r="H499" s="14">
        <v>0</v>
      </c>
      <c r="I499" s="14">
        <v>0</v>
      </c>
      <c r="J499" s="7" t="s">
        <v>13</v>
      </c>
      <c r="K499" s="9" t="s">
        <v>13</v>
      </c>
      <c r="L499" s="9" t="s">
        <v>13</v>
      </c>
      <c r="M499" s="9" t="s">
        <v>13</v>
      </c>
      <c r="N499" s="103" t="s">
        <v>13</v>
      </c>
      <c r="O499" s="104"/>
      <c r="P499" s="10" t="s">
        <v>13</v>
      </c>
    </row>
    <row r="500" spans="1:16" x14ac:dyDescent="0.25">
      <c r="A500" s="16"/>
      <c r="B500" s="112" t="s">
        <v>453</v>
      </c>
      <c r="C500" s="113"/>
      <c r="D500" s="113"/>
      <c r="E500" s="113"/>
      <c r="F500" s="37">
        <f>SUM(F498:F499)</f>
        <v>400000</v>
      </c>
      <c r="G500" s="37">
        <f>SUM(G498:G499)</f>
        <v>350000</v>
      </c>
      <c r="H500" s="42">
        <f t="shared" ref="H500:I500" si="207">SUM(H498:H499)</f>
        <v>0</v>
      </c>
      <c r="I500" s="42">
        <f t="shared" si="207"/>
        <v>0</v>
      </c>
      <c r="J500" s="7" t="s">
        <v>13</v>
      </c>
      <c r="K500" s="9" t="s">
        <v>13</v>
      </c>
      <c r="L500" s="9" t="s">
        <v>13</v>
      </c>
      <c r="M500" s="9" t="s">
        <v>13</v>
      </c>
      <c r="N500" s="103" t="s">
        <v>13</v>
      </c>
      <c r="O500" s="104"/>
      <c r="P500" s="10" t="s">
        <v>13</v>
      </c>
    </row>
    <row r="501" spans="1:16" ht="17.100000000000001" customHeight="1" x14ac:dyDescent="0.25">
      <c r="A501" s="28">
        <v>80</v>
      </c>
      <c r="B501" s="98" t="s">
        <v>454</v>
      </c>
      <c r="C501" s="99"/>
      <c r="D501" s="99"/>
      <c r="E501" s="99"/>
      <c r="F501" s="99"/>
      <c r="G501" s="99"/>
      <c r="H501" s="91"/>
      <c r="I501" s="91"/>
      <c r="J501" s="99"/>
      <c r="K501" s="99"/>
      <c r="L501" s="99"/>
      <c r="M501" s="99"/>
      <c r="N501" s="99"/>
      <c r="O501" s="99"/>
      <c r="P501" s="89"/>
    </row>
    <row r="502" spans="1:16" x14ac:dyDescent="0.25">
      <c r="A502" s="16">
        <v>140</v>
      </c>
      <c r="B502" s="90" t="s">
        <v>455</v>
      </c>
      <c r="C502" s="91"/>
      <c r="D502" s="92" t="s">
        <v>456</v>
      </c>
      <c r="E502" s="93"/>
      <c r="F502" s="33">
        <v>458590</v>
      </c>
      <c r="G502" s="47">
        <v>350000</v>
      </c>
      <c r="H502" s="47">
        <v>350000</v>
      </c>
      <c r="I502" s="47">
        <v>350000</v>
      </c>
      <c r="J502" s="3">
        <v>52</v>
      </c>
      <c r="K502" s="4">
        <v>40</v>
      </c>
      <c r="L502" s="83">
        <v>7</v>
      </c>
      <c r="M502" s="83">
        <v>7</v>
      </c>
      <c r="N502" s="94">
        <v>0</v>
      </c>
      <c r="O502" s="93"/>
      <c r="P502" s="83">
        <v>0</v>
      </c>
    </row>
    <row r="503" spans="1:16" x14ac:dyDescent="0.25">
      <c r="A503" s="16"/>
      <c r="B503" s="101" t="s">
        <v>19</v>
      </c>
      <c r="C503" s="102"/>
      <c r="D503" s="102"/>
      <c r="E503" s="102"/>
      <c r="F503" s="35">
        <f>SUM(F502)</f>
        <v>458590</v>
      </c>
      <c r="G503" s="45">
        <f>SUM(G502)</f>
        <v>350000</v>
      </c>
      <c r="H503" s="45">
        <f t="shared" ref="H503:I503" si="208">SUM(H502)</f>
        <v>350000</v>
      </c>
      <c r="I503" s="45">
        <f t="shared" si="208"/>
        <v>350000</v>
      </c>
      <c r="J503" s="7" t="s">
        <v>13</v>
      </c>
      <c r="K503" s="8" t="s">
        <v>13</v>
      </c>
      <c r="L503" s="9" t="s">
        <v>13</v>
      </c>
      <c r="M503" s="9" t="s">
        <v>13</v>
      </c>
      <c r="N503" s="103" t="s">
        <v>13</v>
      </c>
      <c r="O503" s="104"/>
      <c r="P503" s="10" t="s">
        <v>13</v>
      </c>
    </row>
    <row r="504" spans="1:16" x14ac:dyDescent="0.25">
      <c r="A504" s="16"/>
      <c r="B504" s="105" t="s">
        <v>20</v>
      </c>
      <c r="C504" s="91"/>
      <c r="D504" s="91"/>
      <c r="E504" s="91"/>
      <c r="F504" s="6">
        <v>0</v>
      </c>
      <c r="G504" s="14">
        <v>0</v>
      </c>
      <c r="H504" s="14">
        <v>0</v>
      </c>
      <c r="I504" s="14">
        <v>0</v>
      </c>
      <c r="J504" s="7" t="s">
        <v>13</v>
      </c>
      <c r="K504" s="9" t="s">
        <v>13</v>
      </c>
      <c r="L504" s="9" t="s">
        <v>13</v>
      </c>
      <c r="M504" s="9" t="s">
        <v>13</v>
      </c>
      <c r="N504" s="103" t="s">
        <v>13</v>
      </c>
      <c r="O504" s="104"/>
      <c r="P504" s="10" t="s">
        <v>13</v>
      </c>
    </row>
    <row r="505" spans="1:16" x14ac:dyDescent="0.25">
      <c r="A505" s="16"/>
      <c r="B505" s="112" t="s">
        <v>457</v>
      </c>
      <c r="C505" s="113"/>
      <c r="D505" s="113"/>
      <c r="E505" s="113"/>
      <c r="F505" s="37">
        <f>SUM(F503:F504)</f>
        <v>458590</v>
      </c>
      <c r="G505" s="42">
        <f>SUM(G503:G504)</f>
        <v>350000</v>
      </c>
      <c r="H505" s="42">
        <f t="shared" ref="H505:I505" si="209">SUM(H503:H504)</f>
        <v>350000</v>
      </c>
      <c r="I505" s="42">
        <f t="shared" si="209"/>
        <v>350000</v>
      </c>
      <c r="J505" s="7" t="s">
        <v>13</v>
      </c>
      <c r="K505" s="9" t="s">
        <v>13</v>
      </c>
      <c r="L505" s="9" t="s">
        <v>13</v>
      </c>
      <c r="M505" s="9" t="s">
        <v>13</v>
      </c>
      <c r="N505" s="103" t="s">
        <v>13</v>
      </c>
      <c r="O505" s="104"/>
      <c r="P505" s="10" t="s">
        <v>13</v>
      </c>
    </row>
    <row r="506" spans="1:16" ht="17.100000000000001" customHeight="1" x14ac:dyDescent="0.25">
      <c r="A506" s="28">
        <v>81</v>
      </c>
      <c r="B506" s="98" t="s">
        <v>458</v>
      </c>
      <c r="C506" s="99"/>
      <c r="D506" s="99"/>
      <c r="E506" s="99"/>
      <c r="F506" s="99"/>
      <c r="G506" s="91"/>
      <c r="H506" s="91"/>
      <c r="I506" s="91"/>
      <c r="J506" s="99"/>
      <c r="K506" s="99"/>
      <c r="L506" s="99"/>
      <c r="M506" s="99"/>
      <c r="N506" s="99"/>
      <c r="O506" s="99"/>
      <c r="P506" s="89"/>
    </row>
    <row r="507" spans="1:16" x14ac:dyDescent="0.25">
      <c r="A507" s="16">
        <v>141</v>
      </c>
      <c r="B507" s="90" t="s">
        <v>459</v>
      </c>
      <c r="C507" s="91"/>
      <c r="D507" s="92" t="s">
        <v>460</v>
      </c>
      <c r="E507" s="93"/>
      <c r="F507" s="2">
        <v>1708000</v>
      </c>
      <c r="G507" s="17">
        <v>1476000</v>
      </c>
      <c r="H507" s="2">
        <v>371000</v>
      </c>
      <c r="I507" s="2">
        <v>371000</v>
      </c>
      <c r="J507" s="3">
        <v>101</v>
      </c>
      <c r="K507" s="4">
        <v>80</v>
      </c>
      <c r="L507" s="83">
        <v>7</v>
      </c>
      <c r="M507" s="83">
        <v>7</v>
      </c>
      <c r="N507" s="94">
        <v>0</v>
      </c>
      <c r="O507" s="93"/>
      <c r="P507" s="83">
        <v>0</v>
      </c>
    </row>
    <row r="508" spans="1:16" x14ac:dyDescent="0.25">
      <c r="A508" s="16">
        <v>142</v>
      </c>
      <c r="B508" s="90" t="s">
        <v>461</v>
      </c>
      <c r="C508" s="91"/>
      <c r="D508" s="92" t="s">
        <v>462</v>
      </c>
      <c r="E508" s="93"/>
      <c r="F508" s="33">
        <v>487000</v>
      </c>
      <c r="G508" s="47">
        <v>350000</v>
      </c>
      <c r="H508" s="47">
        <v>350000</v>
      </c>
      <c r="I508" s="47">
        <v>350000</v>
      </c>
      <c r="J508" s="3">
        <v>91</v>
      </c>
      <c r="K508" s="4">
        <v>70</v>
      </c>
      <c r="L508" s="83">
        <v>7</v>
      </c>
      <c r="M508" s="83">
        <v>7</v>
      </c>
      <c r="N508" s="94">
        <v>0</v>
      </c>
      <c r="O508" s="93"/>
      <c r="P508" s="83">
        <v>0</v>
      </c>
    </row>
    <row r="509" spans="1:16" x14ac:dyDescent="0.25">
      <c r="A509" s="16"/>
      <c r="B509" s="101" t="s">
        <v>19</v>
      </c>
      <c r="C509" s="102"/>
      <c r="D509" s="102"/>
      <c r="E509" s="102"/>
      <c r="F509" s="35">
        <f>SUM(F508)</f>
        <v>487000</v>
      </c>
      <c r="G509" s="45">
        <f>SUM(G508)</f>
        <v>350000</v>
      </c>
      <c r="H509" s="45">
        <f t="shared" ref="H509:I509" si="210">SUM(H508)</f>
        <v>350000</v>
      </c>
      <c r="I509" s="45">
        <f t="shared" si="210"/>
        <v>350000</v>
      </c>
      <c r="J509" s="7" t="s">
        <v>13</v>
      </c>
      <c r="K509" s="8" t="s">
        <v>13</v>
      </c>
      <c r="L509" s="9" t="s">
        <v>13</v>
      </c>
      <c r="M509" s="9" t="s">
        <v>13</v>
      </c>
      <c r="N509" s="103" t="s">
        <v>13</v>
      </c>
      <c r="O509" s="104"/>
      <c r="P509" s="10" t="s">
        <v>13</v>
      </c>
    </row>
    <row r="510" spans="1:16" x14ac:dyDescent="0.25">
      <c r="A510" s="16"/>
      <c r="B510" s="105" t="s">
        <v>20</v>
      </c>
      <c r="C510" s="91"/>
      <c r="D510" s="91"/>
      <c r="E510" s="91"/>
      <c r="F510" s="6">
        <f>F507</f>
        <v>1708000</v>
      </c>
      <c r="G510" s="14">
        <f>G507</f>
        <v>1476000</v>
      </c>
      <c r="H510" s="14">
        <f t="shared" ref="H510:I510" si="211">H507</f>
        <v>371000</v>
      </c>
      <c r="I510" s="14">
        <f t="shared" si="211"/>
        <v>371000</v>
      </c>
      <c r="J510" s="7" t="s">
        <v>13</v>
      </c>
      <c r="K510" s="9" t="s">
        <v>13</v>
      </c>
      <c r="L510" s="9" t="s">
        <v>13</v>
      </c>
      <c r="M510" s="9" t="s">
        <v>13</v>
      </c>
      <c r="N510" s="103" t="s">
        <v>13</v>
      </c>
      <c r="O510" s="104"/>
      <c r="P510" s="10" t="s">
        <v>13</v>
      </c>
    </row>
    <row r="511" spans="1:16" x14ac:dyDescent="0.25">
      <c r="A511" s="16"/>
      <c r="B511" s="112" t="s">
        <v>463</v>
      </c>
      <c r="C511" s="113"/>
      <c r="D511" s="113"/>
      <c r="E511" s="113"/>
      <c r="F511" s="37">
        <f>SUM(F509:F510)</f>
        <v>2195000</v>
      </c>
      <c r="G511" s="42">
        <f>SUM(G509:G510)</f>
        <v>1826000</v>
      </c>
      <c r="H511" s="42">
        <f t="shared" ref="H511:I511" si="212">SUM(H509:H510)</f>
        <v>721000</v>
      </c>
      <c r="I511" s="42">
        <f t="shared" si="212"/>
        <v>721000</v>
      </c>
      <c r="J511" s="7" t="s">
        <v>13</v>
      </c>
      <c r="K511" s="9" t="s">
        <v>13</v>
      </c>
      <c r="L511" s="9" t="s">
        <v>13</v>
      </c>
      <c r="M511" s="9" t="s">
        <v>13</v>
      </c>
      <c r="N511" s="103" t="s">
        <v>13</v>
      </c>
      <c r="O511" s="104"/>
      <c r="P511" s="10" t="s">
        <v>13</v>
      </c>
    </row>
    <row r="512" spans="1:16" ht="17.100000000000001" customHeight="1" x14ac:dyDescent="0.25">
      <c r="A512" s="28">
        <v>82</v>
      </c>
      <c r="B512" s="98" t="s">
        <v>464</v>
      </c>
      <c r="C512" s="99"/>
      <c r="D512" s="99"/>
      <c r="E512" s="99"/>
      <c r="F512" s="99"/>
      <c r="G512" s="91"/>
      <c r="H512" s="91"/>
      <c r="I512" s="91"/>
      <c r="J512" s="99"/>
      <c r="K512" s="99"/>
      <c r="L512" s="99"/>
      <c r="M512" s="99"/>
      <c r="N512" s="99"/>
      <c r="O512" s="99"/>
      <c r="P512" s="89"/>
    </row>
    <row r="513" spans="1:16" x14ac:dyDescent="0.25">
      <c r="A513" s="16">
        <v>143</v>
      </c>
      <c r="B513" s="90" t="s">
        <v>465</v>
      </c>
      <c r="C513" s="91"/>
      <c r="D513" s="92" t="s">
        <v>466</v>
      </c>
      <c r="E513" s="93"/>
      <c r="F513" s="33">
        <v>562166</v>
      </c>
      <c r="G513" s="34">
        <v>350000</v>
      </c>
      <c r="H513" s="34">
        <v>350000</v>
      </c>
      <c r="I513" s="34">
        <v>350000</v>
      </c>
      <c r="J513" s="3">
        <v>69</v>
      </c>
      <c r="K513" s="4">
        <v>45</v>
      </c>
      <c r="L513" s="83">
        <v>7</v>
      </c>
      <c r="M513" s="83">
        <v>7</v>
      </c>
      <c r="N513" s="94">
        <v>0</v>
      </c>
      <c r="O513" s="93"/>
      <c r="P513" s="83">
        <v>0</v>
      </c>
    </row>
    <row r="514" spans="1:16" x14ac:dyDescent="0.25">
      <c r="A514" s="16"/>
      <c r="B514" s="101" t="s">
        <v>19</v>
      </c>
      <c r="C514" s="102"/>
      <c r="D514" s="102"/>
      <c r="E514" s="102"/>
      <c r="F514" s="35">
        <f>SUM(F513)</f>
        <v>562166</v>
      </c>
      <c r="G514" s="35">
        <f>SUM(G513)</f>
        <v>350000</v>
      </c>
      <c r="H514" s="45">
        <f t="shared" ref="H514:I514" si="213">SUM(H513)</f>
        <v>350000</v>
      </c>
      <c r="I514" s="45">
        <f t="shared" si="213"/>
        <v>350000</v>
      </c>
      <c r="J514" s="7" t="s">
        <v>13</v>
      </c>
      <c r="K514" s="8" t="s">
        <v>13</v>
      </c>
      <c r="L514" s="9" t="s">
        <v>13</v>
      </c>
      <c r="M514" s="9" t="s">
        <v>13</v>
      </c>
      <c r="N514" s="103" t="s">
        <v>13</v>
      </c>
      <c r="O514" s="104"/>
      <c r="P514" s="10" t="s">
        <v>13</v>
      </c>
    </row>
    <row r="515" spans="1:16" x14ac:dyDescent="0.25">
      <c r="A515" s="16"/>
      <c r="B515" s="105" t="s">
        <v>20</v>
      </c>
      <c r="C515" s="91"/>
      <c r="D515" s="91"/>
      <c r="E515" s="91"/>
      <c r="F515" s="6">
        <v>0</v>
      </c>
      <c r="G515" s="6">
        <v>0</v>
      </c>
      <c r="H515" s="14">
        <v>0</v>
      </c>
      <c r="I515" s="14">
        <v>0</v>
      </c>
      <c r="J515" s="7" t="s">
        <v>13</v>
      </c>
      <c r="K515" s="9" t="s">
        <v>13</v>
      </c>
      <c r="L515" s="9" t="s">
        <v>13</v>
      </c>
      <c r="M515" s="9" t="s">
        <v>13</v>
      </c>
      <c r="N515" s="103" t="s">
        <v>13</v>
      </c>
      <c r="O515" s="104"/>
      <c r="P515" s="10" t="s">
        <v>13</v>
      </c>
    </row>
    <row r="516" spans="1:16" x14ac:dyDescent="0.25">
      <c r="A516" s="16"/>
      <c r="B516" s="121" t="s">
        <v>467</v>
      </c>
      <c r="C516" s="122"/>
      <c r="D516" s="122"/>
      <c r="E516" s="122"/>
      <c r="F516" s="39">
        <f>SUM(F514:F515)</f>
        <v>562166</v>
      </c>
      <c r="G516" s="39">
        <f>SUM(G514:G515)</f>
        <v>350000</v>
      </c>
      <c r="H516" s="42">
        <f t="shared" ref="H516:I516" si="214">SUM(H514:H515)</f>
        <v>350000</v>
      </c>
      <c r="I516" s="42">
        <f t="shared" si="214"/>
        <v>350000</v>
      </c>
      <c r="J516" s="7" t="s">
        <v>13</v>
      </c>
      <c r="K516" s="9" t="s">
        <v>13</v>
      </c>
      <c r="L516" s="9" t="s">
        <v>13</v>
      </c>
      <c r="M516" s="9" t="s">
        <v>13</v>
      </c>
      <c r="N516" s="103" t="s">
        <v>13</v>
      </c>
      <c r="O516" s="104"/>
      <c r="P516" s="10" t="s">
        <v>13</v>
      </c>
    </row>
    <row r="517" spans="1:16" x14ac:dyDescent="0.25">
      <c r="A517" s="16"/>
      <c r="B517" s="123" t="s">
        <v>19</v>
      </c>
      <c r="C517" s="124"/>
      <c r="D517" s="124"/>
      <c r="E517" s="124"/>
      <c r="F517" s="41">
        <f>SUM(F454+F459+F468+F476+F483+F488+F493+F498+F503+F509+F514)</f>
        <v>5707579</v>
      </c>
      <c r="G517" s="56">
        <f>SUM(G454+G459+G468+G476+G483+G488+G493+G498+G503+G509+G514)</f>
        <v>3794452</v>
      </c>
      <c r="H517" s="41">
        <f t="shared" ref="H517:I517" si="215">SUM(H454+H459+H468+H476+H483+H488+H493+H498+H503+H509+H514)</f>
        <v>2524900</v>
      </c>
      <c r="I517" s="41">
        <f t="shared" si="215"/>
        <v>2524900</v>
      </c>
      <c r="J517" s="7" t="s">
        <v>13</v>
      </c>
      <c r="K517" s="9" t="s">
        <v>13</v>
      </c>
      <c r="L517" s="9" t="s">
        <v>13</v>
      </c>
      <c r="M517" s="9" t="s">
        <v>13</v>
      </c>
      <c r="N517" s="103" t="s">
        <v>13</v>
      </c>
      <c r="O517" s="104"/>
      <c r="P517" s="10" t="s">
        <v>13</v>
      </c>
    </row>
    <row r="518" spans="1:16" x14ac:dyDescent="0.25">
      <c r="A518" s="16"/>
      <c r="B518" s="116" t="s">
        <v>20</v>
      </c>
      <c r="C518" s="117"/>
      <c r="D518" s="117"/>
      <c r="E518" s="117"/>
      <c r="F518" s="24">
        <f>SUM(F455+F460+F469+F477+F484+F489+F494+F499+F504+F510+F515)</f>
        <v>7676881</v>
      </c>
      <c r="G518" s="57">
        <f>SUM(G455+G460+G469+G477+G484+G489+G494+G499+G504+G510+G515)</f>
        <v>6405525</v>
      </c>
      <c r="H518" s="24">
        <f t="shared" ref="H518:I518" si="216">SUM(H455+H460+H469+H477+H484+H489+H494+H499+H504+H510+H515)</f>
        <v>2103870</v>
      </c>
      <c r="I518" s="24">
        <f t="shared" si="216"/>
        <v>2103870</v>
      </c>
      <c r="J518" s="7" t="s">
        <v>13</v>
      </c>
      <c r="K518" s="9" t="s">
        <v>13</v>
      </c>
      <c r="L518" s="9" t="s">
        <v>13</v>
      </c>
      <c r="M518" s="9" t="s">
        <v>13</v>
      </c>
      <c r="N518" s="103" t="s">
        <v>13</v>
      </c>
      <c r="O518" s="104"/>
      <c r="P518" s="10" t="s">
        <v>13</v>
      </c>
    </row>
    <row r="519" spans="1:16" x14ac:dyDescent="0.25">
      <c r="A519" s="16"/>
      <c r="B519" s="118" t="s">
        <v>468</v>
      </c>
      <c r="C519" s="119"/>
      <c r="D519" s="119"/>
      <c r="E519" s="119"/>
      <c r="F519" s="40">
        <f>SUM(F517:F518)</f>
        <v>13384460</v>
      </c>
      <c r="G519" s="58">
        <f>SUM(G517:G518)</f>
        <v>10199977</v>
      </c>
      <c r="H519" s="40">
        <f t="shared" ref="H519:I519" si="217">SUM(H517:H518)</f>
        <v>4628770</v>
      </c>
      <c r="I519" s="40">
        <f t="shared" si="217"/>
        <v>4628770</v>
      </c>
      <c r="J519" s="7" t="s">
        <v>13</v>
      </c>
      <c r="K519" s="9" t="s">
        <v>13</v>
      </c>
      <c r="L519" s="9" t="s">
        <v>13</v>
      </c>
      <c r="M519" s="9" t="s">
        <v>13</v>
      </c>
      <c r="N519" s="103" t="s">
        <v>13</v>
      </c>
      <c r="O519" s="104"/>
      <c r="P519" s="10" t="s">
        <v>13</v>
      </c>
    </row>
    <row r="520" spans="1:16" ht="18.600000000000001" customHeight="1" x14ac:dyDescent="0.25">
      <c r="A520" s="30" t="s">
        <v>689</v>
      </c>
      <c r="B520" s="120" t="s">
        <v>469</v>
      </c>
      <c r="C520" s="91"/>
      <c r="D520" s="91"/>
      <c r="E520" s="91"/>
      <c r="F520" s="91"/>
      <c r="G520" s="91"/>
      <c r="H520" s="91"/>
      <c r="I520" s="91"/>
      <c r="J520" s="99"/>
      <c r="K520" s="99"/>
      <c r="L520" s="99"/>
      <c r="M520" s="99"/>
      <c r="N520" s="99"/>
      <c r="O520" s="99"/>
      <c r="P520" s="89"/>
    </row>
    <row r="521" spans="1:16" ht="17.100000000000001" customHeight="1" x14ac:dyDescent="0.25">
      <c r="A521" s="28">
        <v>83</v>
      </c>
      <c r="B521" s="98" t="s">
        <v>566</v>
      </c>
      <c r="C521" s="99"/>
      <c r="D521" s="99"/>
      <c r="E521" s="99"/>
      <c r="F521" s="99"/>
      <c r="G521" s="99"/>
      <c r="H521" s="99"/>
      <c r="I521" s="99"/>
      <c r="J521" s="99"/>
      <c r="K521" s="99"/>
      <c r="L521" s="99"/>
      <c r="M521" s="99"/>
      <c r="N521" s="99"/>
      <c r="O521" s="99"/>
      <c r="P521" s="89"/>
    </row>
    <row r="522" spans="1:16" x14ac:dyDescent="0.25">
      <c r="A522" s="16">
        <v>144</v>
      </c>
      <c r="B522" s="90" t="s">
        <v>567</v>
      </c>
      <c r="C522" s="91"/>
      <c r="D522" s="92" t="s">
        <v>568</v>
      </c>
      <c r="E522" s="93"/>
      <c r="F522" s="2">
        <v>172600</v>
      </c>
      <c r="G522" s="17">
        <v>143800</v>
      </c>
      <c r="H522" s="13">
        <v>0</v>
      </c>
      <c r="I522" s="13">
        <v>0</v>
      </c>
      <c r="J522" s="3" t="s">
        <v>697</v>
      </c>
      <c r="K522" s="4" t="s">
        <v>697</v>
      </c>
      <c r="L522" s="83">
        <v>7</v>
      </c>
      <c r="M522" s="83">
        <v>7</v>
      </c>
      <c r="N522" s="94">
        <v>0</v>
      </c>
      <c r="O522" s="93"/>
      <c r="P522" s="83">
        <v>0</v>
      </c>
    </row>
    <row r="523" spans="1:16" x14ac:dyDescent="0.25">
      <c r="A523" s="16"/>
      <c r="B523" s="101" t="s">
        <v>19</v>
      </c>
      <c r="C523" s="102"/>
      <c r="D523" s="102"/>
      <c r="E523" s="102"/>
      <c r="F523" s="35">
        <v>0</v>
      </c>
      <c r="G523" s="35">
        <v>0</v>
      </c>
      <c r="H523" s="45">
        <v>0</v>
      </c>
      <c r="I523" s="45">
        <v>0</v>
      </c>
      <c r="J523" s="7" t="s">
        <v>13</v>
      </c>
      <c r="K523" s="8" t="s">
        <v>13</v>
      </c>
      <c r="L523" s="9" t="s">
        <v>13</v>
      </c>
      <c r="M523" s="9" t="s">
        <v>13</v>
      </c>
      <c r="N523" s="103" t="s">
        <v>13</v>
      </c>
      <c r="O523" s="104"/>
      <c r="P523" s="10" t="s">
        <v>13</v>
      </c>
    </row>
    <row r="524" spans="1:16" x14ac:dyDescent="0.25">
      <c r="A524" s="16"/>
      <c r="B524" s="105" t="s">
        <v>20</v>
      </c>
      <c r="C524" s="91"/>
      <c r="D524" s="91"/>
      <c r="E524" s="91"/>
      <c r="F524" s="6">
        <f>F522</f>
        <v>172600</v>
      </c>
      <c r="G524" s="6">
        <f>G522</f>
        <v>143800</v>
      </c>
      <c r="H524" s="14">
        <f t="shared" ref="H524:I524" si="218">H522</f>
        <v>0</v>
      </c>
      <c r="I524" s="14">
        <f t="shared" si="218"/>
        <v>0</v>
      </c>
      <c r="J524" s="7" t="s">
        <v>13</v>
      </c>
      <c r="K524" s="9" t="s">
        <v>13</v>
      </c>
      <c r="L524" s="9" t="s">
        <v>13</v>
      </c>
      <c r="M524" s="9" t="s">
        <v>13</v>
      </c>
      <c r="N524" s="103" t="s">
        <v>13</v>
      </c>
      <c r="O524" s="104"/>
      <c r="P524" s="10" t="s">
        <v>13</v>
      </c>
    </row>
    <row r="525" spans="1:16" x14ac:dyDescent="0.25">
      <c r="A525" s="16"/>
      <c r="B525" s="112" t="s">
        <v>577</v>
      </c>
      <c r="C525" s="113"/>
      <c r="D525" s="113"/>
      <c r="E525" s="113"/>
      <c r="F525" s="37">
        <f>SUM(F523:F524)</f>
        <v>172600</v>
      </c>
      <c r="G525" s="37">
        <f>SUM(G523:G524)</f>
        <v>143800</v>
      </c>
      <c r="H525" s="42">
        <f t="shared" ref="H525:I525" si="219">SUM(H523:H524)</f>
        <v>0</v>
      </c>
      <c r="I525" s="42">
        <f t="shared" si="219"/>
        <v>0</v>
      </c>
      <c r="J525" s="7" t="s">
        <v>13</v>
      </c>
      <c r="K525" s="9" t="s">
        <v>13</v>
      </c>
      <c r="L525" s="9" t="s">
        <v>13</v>
      </c>
      <c r="M525" s="9" t="s">
        <v>13</v>
      </c>
      <c r="N525" s="103" t="s">
        <v>13</v>
      </c>
      <c r="O525" s="104"/>
      <c r="P525" s="10" t="s">
        <v>13</v>
      </c>
    </row>
    <row r="526" spans="1:16" ht="17.100000000000001" customHeight="1" x14ac:dyDescent="0.25">
      <c r="A526" s="28">
        <v>84</v>
      </c>
      <c r="B526" s="98" t="s">
        <v>470</v>
      </c>
      <c r="C526" s="99"/>
      <c r="D526" s="99"/>
      <c r="E526" s="99"/>
      <c r="F526" s="99"/>
      <c r="G526" s="99"/>
      <c r="H526" s="91"/>
      <c r="I526" s="91"/>
      <c r="J526" s="99"/>
      <c r="K526" s="99"/>
      <c r="L526" s="99"/>
      <c r="M526" s="99"/>
      <c r="N526" s="99"/>
      <c r="O526" s="99"/>
      <c r="P526" s="89"/>
    </row>
    <row r="527" spans="1:16" x14ac:dyDescent="0.25">
      <c r="A527" s="16">
        <v>145</v>
      </c>
      <c r="B527" s="90" t="s">
        <v>471</v>
      </c>
      <c r="C527" s="91"/>
      <c r="D527" s="92" t="s">
        <v>472</v>
      </c>
      <c r="E527" s="93"/>
      <c r="F527" s="33">
        <v>410000</v>
      </c>
      <c r="G527" s="34">
        <v>344000</v>
      </c>
      <c r="H527" s="34">
        <v>344000</v>
      </c>
      <c r="I527" s="34">
        <v>344000</v>
      </c>
      <c r="J527" s="3">
        <v>84.8</v>
      </c>
      <c r="K527" s="4">
        <v>65</v>
      </c>
      <c r="L527" s="83">
        <v>7</v>
      </c>
      <c r="M527" s="83">
        <v>7</v>
      </c>
      <c r="N527" s="94">
        <v>0</v>
      </c>
      <c r="O527" s="93"/>
      <c r="P527" s="83">
        <v>0</v>
      </c>
    </row>
    <row r="528" spans="1:16" x14ac:dyDescent="0.25">
      <c r="A528" s="16">
        <v>146</v>
      </c>
      <c r="B528" s="90" t="s">
        <v>473</v>
      </c>
      <c r="C528" s="91"/>
      <c r="D528" s="92" t="s">
        <v>474</v>
      </c>
      <c r="E528" s="93"/>
      <c r="F528" s="2">
        <v>314750</v>
      </c>
      <c r="G528" s="13">
        <v>154000</v>
      </c>
      <c r="H528" s="13">
        <v>0</v>
      </c>
      <c r="I528" s="13">
        <v>0</v>
      </c>
      <c r="J528" s="3">
        <v>90.1</v>
      </c>
      <c r="K528" s="4" t="s">
        <v>697</v>
      </c>
      <c r="L528" s="83">
        <v>7</v>
      </c>
      <c r="M528" s="83">
        <v>7</v>
      </c>
      <c r="N528" s="94">
        <v>0</v>
      </c>
      <c r="O528" s="93"/>
      <c r="P528" s="83">
        <v>0</v>
      </c>
    </row>
    <row r="529" spans="1:16" x14ac:dyDescent="0.25">
      <c r="A529" s="16"/>
      <c r="B529" s="101" t="s">
        <v>19</v>
      </c>
      <c r="C529" s="102"/>
      <c r="D529" s="102"/>
      <c r="E529" s="102"/>
      <c r="F529" s="35">
        <f>F527</f>
        <v>410000</v>
      </c>
      <c r="G529" s="45">
        <f>G527</f>
        <v>344000</v>
      </c>
      <c r="H529" s="45">
        <f t="shared" ref="H529:I529" si="220">H527</f>
        <v>344000</v>
      </c>
      <c r="I529" s="45">
        <f t="shared" si="220"/>
        <v>344000</v>
      </c>
      <c r="J529" s="7" t="s">
        <v>13</v>
      </c>
      <c r="K529" s="8" t="s">
        <v>13</v>
      </c>
      <c r="L529" s="9" t="s">
        <v>13</v>
      </c>
      <c r="M529" s="9" t="s">
        <v>13</v>
      </c>
      <c r="N529" s="103" t="s">
        <v>13</v>
      </c>
      <c r="O529" s="104"/>
      <c r="P529" s="10" t="s">
        <v>13</v>
      </c>
    </row>
    <row r="530" spans="1:16" x14ac:dyDescent="0.25">
      <c r="A530" s="16"/>
      <c r="B530" s="105" t="s">
        <v>20</v>
      </c>
      <c r="C530" s="91"/>
      <c r="D530" s="91"/>
      <c r="E530" s="91"/>
      <c r="F530" s="6">
        <f>F528</f>
        <v>314750</v>
      </c>
      <c r="G530" s="14">
        <f>G528</f>
        <v>154000</v>
      </c>
      <c r="H530" s="14">
        <f t="shared" ref="H530:I530" si="221">H528</f>
        <v>0</v>
      </c>
      <c r="I530" s="14">
        <f t="shared" si="221"/>
        <v>0</v>
      </c>
      <c r="J530" s="7" t="s">
        <v>13</v>
      </c>
      <c r="K530" s="9" t="s">
        <v>13</v>
      </c>
      <c r="L530" s="9" t="s">
        <v>13</v>
      </c>
      <c r="M530" s="9" t="s">
        <v>13</v>
      </c>
      <c r="N530" s="103" t="s">
        <v>13</v>
      </c>
      <c r="O530" s="104"/>
      <c r="P530" s="10" t="s">
        <v>13</v>
      </c>
    </row>
    <row r="531" spans="1:16" x14ac:dyDescent="0.25">
      <c r="A531" s="16"/>
      <c r="B531" s="112" t="s">
        <v>475</v>
      </c>
      <c r="C531" s="113"/>
      <c r="D531" s="113"/>
      <c r="E531" s="113"/>
      <c r="F531" s="37">
        <f>SUM(F529:F530)</f>
        <v>724750</v>
      </c>
      <c r="G531" s="42">
        <f>SUM(G529:G530)</f>
        <v>498000</v>
      </c>
      <c r="H531" s="42">
        <f t="shared" ref="H531:I531" si="222">SUM(H529:H530)</f>
        <v>344000</v>
      </c>
      <c r="I531" s="42">
        <f t="shared" si="222"/>
        <v>344000</v>
      </c>
      <c r="J531" s="7" t="s">
        <v>13</v>
      </c>
      <c r="K531" s="9" t="s">
        <v>13</v>
      </c>
      <c r="L531" s="9" t="s">
        <v>13</v>
      </c>
      <c r="M531" s="9" t="s">
        <v>13</v>
      </c>
      <c r="N531" s="103" t="s">
        <v>13</v>
      </c>
      <c r="O531" s="104"/>
      <c r="P531" s="10" t="s">
        <v>13</v>
      </c>
    </row>
    <row r="532" spans="1:16" ht="17.100000000000001" customHeight="1" x14ac:dyDescent="0.25">
      <c r="A532" s="28">
        <v>85</v>
      </c>
      <c r="B532" s="98" t="s">
        <v>476</v>
      </c>
      <c r="C532" s="99"/>
      <c r="D532" s="99"/>
      <c r="E532" s="99"/>
      <c r="F532" s="99"/>
      <c r="G532" s="91"/>
      <c r="H532" s="91"/>
      <c r="I532" s="91"/>
      <c r="J532" s="99"/>
      <c r="K532" s="99"/>
      <c r="L532" s="99"/>
      <c r="M532" s="99"/>
      <c r="N532" s="99"/>
      <c r="O532" s="99"/>
      <c r="P532" s="89"/>
    </row>
    <row r="533" spans="1:16" x14ac:dyDescent="0.25">
      <c r="A533" s="16">
        <v>147</v>
      </c>
      <c r="B533" s="90" t="s">
        <v>477</v>
      </c>
      <c r="C533" s="91"/>
      <c r="D533" s="92" t="s">
        <v>478</v>
      </c>
      <c r="E533" s="93"/>
      <c r="F533" s="2">
        <v>73420</v>
      </c>
      <c r="G533" s="59">
        <v>73420</v>
      </c>
      <c r="H533" s="59">
        <v>73120</v>
      </c>
      <c r="I533" s="59">
        <v>73120</v>
      </c>
      <c r="J533" s="3">
        <v>74.8</v>
      </c>
      <c r="K533" s="4">
        <v>65</v>
      </c>
      <c r="L533" s="83">
        <v>7</v>
      </c>
      <c r="M533" s="83">
        <v>7</v>
      </c>
      <c r="N533" s="94">
        <v>0</v>
      </c>
      <c r="O533" s="93"/>
      <c r="P533" s="83">
        <v>0</v>
      </c>
    </row>
    <row r="534" spans="1:16" x14ac:dyDescent="0.25">
      <c r="A534" s="16"/>
      <c r="B534" s="101" t="s">
        <v>19</v>
      </c>
      <c r="C534" s="102"/>
      <c r="D534" s="102"/>
      <c r="E534" s="102"/>
      <c r="F534" s="35">
        <v>0</v>
      </c>
      <c r="G534" s="45">
        <v>0</v>
      </c>
      <c r="H534" s="45">
        <v>0</v>
      </c>
      <c r="I534" s="45">
        <v>0</v>
      </c>
      <c r="J534" s="7" t="s">
        <v>13</v>
      </c>
      <c r="K534" s="8" t="s">
        <v>13</v>
      </c>
      <c r="L534" s="9" t="s">
        <v>13</v>
      </c>
      <c r="M534" s="9" t="s">
        <v>13</v>
      </c>
      <c r="N534" s="103" t="s">
        <v>13</v>
      </c>
      <c r="O534" s="104"/>
      <c r="P534" s="10" t="s">
        <v>13</v>
      </c>
    </row>
    <row r="535" spans="1:16" x14ac:dyDescent="0.25">
      <c r="A535" s="16"/>
      <c r="B535" s="105" t="s">
        <v>20</v>
      </c>
      <c r="C535" s="91"/>
      <c r="D535" s="91"/>
      <c r="E535" s="91"/>
      <c r="F535" s="6">
        <f>F533</f>
        <v>73420</v>
      </c>
      <c r="G535" s="14">
        <f>G533</f>
        <v>73420</v>
      </c>
      <c r="H535" s="14">
        <f t="shared" ref="H535:I535" si="223">H533</f>
        <v>73120</v>
      </c>
      <c r="I535" s="14">
        <f t="shared" si="223"/>
        <v>73120</v>
      </c>
      <c r="J535" s="7" t="s">
        <v>13</v>
      </c>
      <c r="K535" s="9" t="s">
        <v>13</v>
      </c>
      <c r="L535" s="9" t="s">
        <v>13</v>
      </c>
      <c r="M535" s="9" t="s">
        <v>13</v>
      </c>
      <c r="N535" s="103" t="s">
        <v>13</v>
      </c>
      <c r="O535" s="104"/>
      <c r="P535" s="10" t="s">
        <v>13</v>
      </c>
    </row>
    <row r="536" spans="1:16" x14ac:dyDescent="0.25">
      <c r="A536" s="16"/>
      <c r="B536" s="112" t="s">
        <v>479</v>
      </c>
      <c r="C536" s="113"/>
      <c r="D536" s="113"/>
      <c r="E536" s="113"/>
      <c r="F536" s="37">
        <f>SUM(F534:F535)</f>
        <v>73420</v>
      </c>
      <c r="G536" s="42">
        <f>SUM(G534:G535)</f>
        <v>73420</v>
      </c>
      <c r="H536" s="42">
        <f t="shared" ref="H536:I536" si="224">SUM(H534:H535)</f>
        <v>73120</v>
      </c>
      <c r="I536" s="42">
        <f t="shared" si="224"/>
        <v>73120</v>
      </c>
      <c r="J536" s="7" t="s">
        <v>13</v>
      </c>
      <c r="K536" s="9" t="s">
        <v>13</v>
      </c>
      <c r="L536" s="9" t="s">
        <v>13</v>
      </c>
      <c r="M536" s="9" t="s">
        <v>13</v>
      </c>
      <c r="N536" s="103" t="s">
        <v>13</v>
      </c>
      <c r="O536" s="104"/>
      <c r="P536" s="10" t="s">
        <v>13</v>
      </c>
    </row>
    <row r="537" spans="1:16" ht="17.100000000000001" customHeight="1" x14ac:dyDescent="0.25">
      <c r="A537" s="28">
        <v>86</v>
      </c>
      <c r="B537" s="98" t="s">
        <v>480</v>
      </c>
      <c r="C537" s="99"/>
      <c r="D537" s="99"/>
      <c r="E537" s="99"/>
      <c r="F537" s="99"/>
      <c r="G537" s="91"/>
      <c r="H537" s="91"/>
      <c r="I537" s="91"/>
      <c r="J537" s="99"/>
      <c r="K537" s="99"/>
      <c r="L537" s="99"/>
      <c r="M537" s="99"/>
      <c r="N537" s="99"/>
      <c r="O537" s="99"/>
      <c r="P537" s="89"/>
    </row>
    <row r="538" spans="1:16" x14ac:dyDescent="0.25">
      <c r="A538" s="16">
        <v>148</v>
      </c>
      <c r="B538" s="90" t="s">
        <v>481</v>
      </c>
      <c r="C538" s="91"/>
      <c r="D538" s="92" t="s">
        <v>482</v>
      </c>
      <c r="E538" s="93"/>
      <c r="F538" s="2">
        <v>248500</v>
      </c>
      <c r="G538" s="17">
        <v>218500</v>
      </c>
      <c r="H538" s="13">
        <v>0</v>
      </c>
      <c r="I538" s="13">
        <v>0</v>
      </c>
      <c r="J538" s="3">
        <v>58.4</v>
      </c>
      <c r="K538" s="4" t="s">
        <v>697</v>
      </c>
      <c r="L538" s="83">
        <v>7</v>
      </c>
      <c r="M538" s="83">
        <v>7</v>
      </c>
      <c r="N538" s="94">
        <v>0</v>
      </c>
      <c r="O538" s="93"/>
      <c r="P538" s="83">
        <v>0</v>
      </c>
    </row>
    <row r="539" spans="1:16" x14ac:dyDescent="0.25">
      <c r="A539" s="16"/>
      <c r="B539" s="101" t="s">
        <v>19</v>
      </c>
      <c r="C539" s="102"/>
      <c r="D539" s="102"/>
      <c r="E539" s="102"/>
      <c r="F539" s="35">
        <v>0</v>
      </c>
      <c r="G539" s="35">
        <v>0</v>
      </c>
      <c r="H539" s="45">
        <v>0</v>
      </c>
      <c r="I539" s="45">
        <v>0</v>
      </c>
      <c r="J539" s="7" t="s">
        <v>13</v>
      </c>
      <c r="K539" s="8" t="s">
        <v>13</v>
      </c>
      <c r="L539" s="9" t="s">
        <v>13</v>
      </c>
      <c r="M539" s="9" t="s">
        <v>13</v>
      </c>
      <c r="N539" s="103" t="s">
        <v>13</v>
      </c>
      <c r="O539" s="104"/>
      <c r="P539" s="10" t="s">
        <v>13</v>
      </c>
    </row>
    <row r="540" spans="1:16" x14ac:dyDescent="0.25">
      <c r="A540" s="16"/>
      <c r="B540" s="105" t="s">
        <v>20</v>
      </c>
      <c r="C540" s="91"/>
      <c r="D540" s="91"/>
      <c r="E540" s="91"/>
      <c r="F540" s="6">
        <f>F538</f>
        <v>248500</v>
      </c>
      <c r="G540" s="6">
        <f>G538</f>
        <v>218500</v>
      </c>
      <c r="H540" s="14">
        <f t="shared" ref="H540:I540" si="225">H538</f>
        <v>0</v>
      </c>
      <c r="I540" s="14">
        <f t="shared" si="225"/>
        <v>0</v>
      </c>
      <c r="J540" s="7" t="s">
        <v>13</v>
      </c>
      <c r="K540" s="9" t="s">
        <v>13</v>
      </c>
      <c r="L540" s="9" t="s">
        <v>13</v>
      </c>
      <c r="M540" s="9" t="s">
        <v>13</v>
      </c>
      <c r="N540" s="103" t="s">
        <v>13</v>
      </c>
      <c r="O540" s="104"/>
      <c r="P540" s="10" t="s">
        <v>13</v>
      </c>
    </row>
    <row r="541" spans="1:16" x14ac:dyDescent="0.25">
      <c r="A541" s="16"/>
      <c r="B541" s="112" t="s">
        <v>483</v>
      </c>
      <c r="C541" s="113"/>
      <c r="D541" s="113"/>
      <c r="E541" s="113"/>
      <c r="F541" s="37">
        <f>SUM(F539:F540)</f>
        <v>248500</v>
      </c>
      <c r="G541" s="37">
        <f>SUM(G539:G540)</f>
        <v>218500</v>
      </c>
      <c r="H541" s="42">
        <f t="shared" ref="H541:I541" si="226">SUM(H539:H540)</f>
        <v>0</v>
      </c>
      <c r="I541" s="42">
        <f t="shared" si="226"/>
        <v>0</v>
      </c>
      <c r="J541" s="7" t="s">
        <v>13</v>
      </c>
      <c r="K541" s="9" t="s">
        <v>13</v>
      </c>
      <c r="L541" s="9" t="s">
        <v>13</v>
      </c>
      <c r="M541" s="9" t="s">
        <v>13</v>
      </c>
      <c r="N541" s="103" t="s">
        <v>13</v>
      </c>
      <c r="O541" s="104"/>
      <c r="P541" s="10" t="s">
        <v>13</v>
      </c>
    </row>
    <row r="542" spans="1:16" ht="17.100000000000001" customHeight="1" x14ac:dyDescent="0.25">
      <c r="A542" s="28">
        <v>87</v>
      </c>
      <c r="B542" s="98" t="s">
        <v>484</v>
      </c>
      <c r="C542" s="99"/>
      <c r="D542" s="99"/>
      <c r="E542" s="99"/>
      <c r="F542" s="99"/>
      <c r="G542" s="99"/>
      <c r="H542" s="91"/>
      <c r="I542" s="91"/>
      <c r="J542" s="99"/>
      <c r="K542" s="99"/>
      <c r="L542" s="99"/>
      <c r="M542" s="99"/>
      <c r="N542" s="99"/>
      <c r="O542" s="99"/>
      <c r="P542" s="89"/>
    </row>
    <row r="543" spans="1:16" x14ac:dyDescent="0.25">
      <c r="A543" s="16">
        <v>149</v>
      </c>
      <c r="B543" s="90" t="s">
        <v>485</v>
      </c>
      <c r="C543" s="91"/>
      <c r="D543" s="92" t="s">
        <v>486</v>
      </c>
      <c r="E543" s="93"/>
      <c r="F543" s="2">
        <v>3590000</v>
      </c>
      <c r="G543" s="59">
        <v>3108000</v>
      </c>
      <c r="H543" s="59">
        <v>483000</v>
      </c>
      <c r="I543" s="59">
        <v>483000</v>
      </c>
      <c r="J543" s="3">
        <v>84.1</v>
      </c>
      <c r="K543" s="4">
        <v>75</v>
      </c>
      <c r="L543" s="83">
        <v>7</v>
      </c>
      <c r="M543" s="83">
        <v>7</v>
      </c>
      <c r="N543" s="94">
        <v>0</v>
      </c>
      <c r="O543" s="93"/>
      <c r="P543" s="83">
        <v>0</v>
      </c>
    </row>
    <row r="544" spans="1:16" x14ac:dyDescent="0.25">
      <c r="A544" s="16"/>
      <c r="B544" s="101" t="s">
        <v>19</v>
      </c>
      <c r="C544" s="102"/>
      <c r="D544" s="102"/>
      <c r="E544" s="102"/>
      <c r="F544" s="35">
        <v>0</v>
      </c>
      <c r="G544" s="45">
        <v>0</v>
      </c>
      <c r="H544" s="45">
        <v>0</v>
      </c>
      <c r="I544" s="45">
        <v>0</v>
      </c>
      <c r="J544" s="7" t="s">
        <v>13</v>
      </c>
      <c r="K544" s="8" t="s">
        <v>13</v>
      </c>
      <c r="L544" s="9" t="s">
        <v>13</v>
      </c>
      <c r="M544" s="9" t="s">
        <v>13</v>
      </c>
      <c r="N544" s="103" t="s">
        <v>13</v>
      </c>
      <c r="O544" s="104"/>
      <c r="P544" s="10" t="s">
        <v>13</v>
      </c>
    </row>
    <row r="545" spans="1:16" x14ac:dyDescent="0.25">
      <c r="A545" s="16"/>
      <c r="B545" s="105" t="s">
        <v>20</v>
      </c>
      <c r="C545" s="91"/>
      <c r="D545" s="91"/>
      <c r="E545" s="91"/>
      <c r="F545" s="6">
        <f>F543</f>
        <v>3590000</v>
      </c>
      <c r="G545" s="14">
        <f>G543</f>
        <v>3108000</v>
      </c>
      <c r="H545" s="14">
        <f t="shared" ref="H545:I545" si="227">H543</f>
        <v>483000</v>
      </c>
      <c r="I545" s="14">
        <f t="shared" si="227"/>
        <v>483000</v>
      </c>
      <c r="J545" s="7" t="s">
        <v>13</v>
      </c>
      <c r="K545" s="9" t="s">
        <v>13</v>
      </c>
      <c r="L545" s="9" t="s">
        <v>13</v>
      </c>
      <c r="M545" s="9" t="s">
        <v>13</v>
      </c>
      <c r="N545" s="103" t="s">
        <v>13</v>
      </c>
      <c r="O545" s="104"/>
      <c r="P545" s="10" t="s">
        <v>13</v>
      </c>
    </row>
    <row r="546" spans="1:16" x14ac:dyDescent="0.25">
      <c r="A546" s="16"/>
      <c r="B546" s="112" t="s">
        <v>487</v>
      </c>
      <c r="C546" s="113"/>
      <c r="D546" s="113"/>
      <c r="E546" s="113"/>
      <c r="F546" s="37">
        <f>SUM(F544:F545)</f>
        <v>3590000</v>
      </c>
      <c r="G546" s="42">
        <f>SUM(G544:G545)</f>
        <v>3108000</v>
      </c>
      <c r="H546" s="42">
        <f t="shared" ref="H546:I546" si="228">SUM(H544:H545)</f>
        <v>483000</v>
      </c>
      <c r="I546" s="42">
        <f t="shared" si="228"/>
        <v>483000</v>
      </c>
      <c r="J546" s="7" t="s">
        <v>13</v>
      </c>
      <c r="K546" s="9" t="s">
        <v>13</v>
      </c>
      <c r="L546" s="9" t="s">
        <v>13</v>
      </c>
      <c r="M546" s="9" t="s">
        <v>13</v>
      </c>
      <c r="N546" s="103" t="s">
        <v>13</v>
      </c>
      <c r="O546" s="104"/>
      <c r="P546" s="10" t="s">
        <v>13</v>
      </c>
    </row>
    <row r="547" spans="1:16" ht="17.100000000000001" customHeight="1" x14ac:dyDescent="0.25">
      <c r="A547" s="28">
        <v>88</v>
      </c>
      <c r="B547" s="145" t="s">
        <v>488</v>
      </c>
      <c r="C547" s="146"/>
      <c r="D547" s="146"/>
      <c r="E547" s="146"/>
      <c r="F547" s="146"/>
      <c r="G547" s="146"/>
      <c r="H547" s="146"/>
      <c r="I547" s="146"/>
      <c r="J547" s="146"/>
      <c r="K547" s="146"/>
      <c r="L547" s="146"/>
      <c r="M547" s="146"/>
      <c r="N547" s="146"/>
      <c r="O547" s="146"/>
      <c r="P547" s="130"/>
    </row>
    <row r="548" spans="1:16" ht="15" customHeight="1" x14ac:dyDescent="0.25">
      <c r="A548" s="16">
        <v>150</v>
      </c>
      <c r="B548" s="147" t="s">
        <v>489</v>
      </c>
      <c r="C548" s="148"/>
      <c r="D548" s="149" t="s">
        <v>490</v>
      </c>
      <c r="E548" s="148"/>
      <c r="F548" s="2">
        <v>153500</v>
      </c>
      <c r="G548" s="59">
        <v>138000</v>
      </c>
      <c r="H548" s="59">
        <v>138000</v>
      </c>
      <c r="I548" s="59">
        <v>138000</v>
      </c>
      <c r="J548" s="3">
        <v>66.099999999999994</v>
      </c>
      <c r="K548" s="4">
        <v>55</v>
      </c>
      <c r="L548" s="83">
        <v>7</v>
      </c>
      <c r="M548" s="83">
        <v>7</v>
      </c>
      <c r="N548" s="94">
        <v>0</v>
      </c>
      <c r="O548" s="93"/>
      <c r="P548" s="83">
        <v>0</v>
      </c>
    </row>
    <row r="549" spans="1:16" x14ac:dyDescent="0.25">
      <c r="A549" s="16"/>
      <c r="B549" s="101" t="s">
        <v>19</v>
      </c>
      <c r="C549" s="102"/>
      <c r="D549" s="102"/>
      <c r="E549" s="102"/>
      <c r="F549" s="35">
        <v>0</v>
      </c>
      <c r="G549" s="45">
        <v>0</v>
      </c>
      <c r="H549" s="45">
        <v>0</v>
      </c>
      <c r="I549" s="45">
        <v>0</v>
      </c>
      <c r="J549" s="7" t="s">
        <v>13</v>
      </c>
      <c r="K549" s="8" t="s">
        <v>13</v>
      </c>
      <c r="L549" s="9" t="s">
        <v>13</v>
      </c>
      <c r="M549" s="9" t="s">
        <v>13</v>
      </c>
      <c r="N549" s="103" t="s">
        <v>13</v>
      </c>
      <c r="O549" s="104"/>
      <c r="P549" s="10" t="s">
        <v>13</v>
      </c>
    </row>
    <row r="550" spans="1:16" x14ac:dyDescent="0.25">
      <c r="A550" s="16"/>
      <c r="B550" s="105" t="s">
        <v>20</v>
      </c>
      <c r="C550" s="91"/>
      <c r="D550" s="91"/>
      <c r="E550" s="91"/>
      <c r="F550" s="6">
        <f>F548</f>
        <v>153500</v>
      </c>
      <c r="G550" s="14">
        <f>G548</f>
        <v>138000</v>
      </c>
      <c r="H550" s="14">
        <f t="shared" ref="H550:I550" si="229">H548</f>
        <v>138000</v>
      </c>
      <c r="I550" s="14">
        <f t="shared" si="229"/>
        <v>138000</v>
      </c>
      <c r="J550" s="7" t="s">
        <v>13</v>
      </c>
      <c r="K550" s="9" t="s">
        <v>13</v>
      </c>
      <c r="L550" s="9" t="s">
        <v>13</v>
      </c>
      <c r="M550" s="9" t="s">
        <v>13</v>
      </c>
      <c r="N550" s="103" t="s">
        <v>13</v>
      </c>
      <c r="O550" s="104"/>
      <c r="P550" s="10" t="s">
        <v>13</v>
      </c>
    </row>
    <row r="551" spans="1:16" x14ac:dyDescent="0.25">
      <c r="A551" s="16"/>
      <c r="B551" s="112" t="s">
        <v>491</v>
      </c>
      <c r="C551" s="113"/>
      <c r="D551" s="113"/>
      <c r="E551" s="113"/>
      <c r="F551" s="37">
        <f>SUM(F549:F550)</f>
        <v>153500</v>
      </c>
      <c r="G551" s="42">
        <f>SUM(G549:G550)</f>
        <v>138000</v>
      </c>
      <c r="H551" s="42">
        <f t="shared" ref="H551:I551" si="230">SUM(H549:H550)</f>
        <v>138000</v>
      </c>
      <c r="I551" s="42">
        <f t="shared" si="230"/>
        <v>138000</v>
      </c>
      <c r="J551" s="7" t="s">
        <v>13</v>
      </c>
      <c r="K551" s="9" t="s">
        <v>13</v>
      </c>
      <c r="L551" s="9" t="s">
        <v>13</v>
      </c>
      <c r="M551" s="9" t="s">
        <v>13</v>
      </c>
      <c r="N551" s="103" t="s">
        <v>13</v>
      </c>
      <c r="O551" s="104"/>
      <c r="P551" s="10" t="s">
        <v>13</v>
      </c>
    </row>
    <row r="552" spans="1:16" ht="17.100000000000001" customHeight="1" x14ac:dyDescent="0.25">
      <c r="A552" s="28">
        <v>89</v>
      </c>
      <c r="B552" s="98" t="s">
        <v>492</v>
      </c>
      <c r="C552" s="99"/>
      <c r="D552" s="99"/>
      <c r="E552" s="99"/>
      <c r="F552" s="99"/>
      <c r="G552" s="91"/>
      <c r="H552" s="91"/>
      <c r="I552" s="91"/>
      <c r="J552" s="99"/>
      <c r="K552" s="99"/>
      <c r="L552" s="99"/>
      <c r="M552" s="99"/>
      <c r="N552" s="99"/>
      <c r="O552" s="99"/>
      <c r="P552" s="89"/>
    </row>
    <row r="553" spans="1:16" x14ac:dyDescent="0.25">
      <c r="A553" s="16">
        <v>151</v>
      </c>
      <c r="B553" s="90" t="s">
        <v>493</v>
      </c>
      <c r="C553" s="91"/>
      <c r="D553" s="92" t="s">
        <v>494</v>
      </c>
      <c r="E553" s="93"/>
      <c r="F553" s="2">
        <v>46280</v>
      </c>
      <c r="G553" s="2">
        <v>41000</v>
      </c>
      <c r="H553" s="2">
        <v>0</v>
      </c>
      <c r="I553" s="2">
        <v>0</v>
      </c>
      <c r="J553" s="3">
        <v>75.8</v>
      </c>
      <c r="K553" s="4" t="s">
        <v>697</v>
      </c>
      <c r="L553" s="83">
        <v>7</v>
      </c>
      <c r="M553" s="83">
        <v>7</v>
      </c>
      <c r="N553" s="94">
        <v>0</v>
      </c>
      <c r="O553" s="93"/>
      <c r="P553" s="83">
        <v>0</v>
      </c>
    </row>
    <row r="554" spans="1:16" x14ac:dyDescent="0.25">
      <c r="A554" s="16">
        <v>152</v>
      </c>
      <c r="B554" s="90" t="s">
        <v>495</v>
      </c>
      <c r="C554" s="91"/>
      <c r="D554" s="92" t="s">
        <v>496</v>
      </c>
      <c r="E554" s="93"/>
      <c r="F554" s="2">
        <v>40150</v>
      </c>
      <c r="G554" s="2">
        <v>35000</v>
      </c>
      <c r="H554" s="2">
        <v>35000</v>
      </c>
      <c r="I554" s="2">
        <v>35000</v>
      </c>
      <c r="J554" s="3">
        <v>65.900000000000006</v>
      </c>
      <c r="K554" s="4">
        <v>45</v>
      </c>
      <c r="L554" s="83">
        <v>7</v>
      </c>
      <c r="M554" s="83">
        <v>7</v>
      </c>
      <c r="N554" s="94">
        <v>0</v>
      </c>
      <c r="O554" s="93"/>
      <c r="P554" s="83">
        <v>0</v>
      </c>
    </row>
    <row r="555" spans="1:16" x14ac:dyDescent="0.25">
      <c r="A555" s="16">
        <v>153</v>
      </c>
      <c r="B555" s="90" t="s">
        <v>497</v>
      </c>
      <c r="C555" s="91"/>
      <c r="D555" s="92" t="s">
        <v>498</v>
      </c>
      <c r="E555" s="93"/>
      <c r="F555" s="2">
        <v>177500</v>
      </c>
      <c r="G555" s="2">
        <v>117000</v>
      </c>
      <c r="H555" s="13">
        <v>0</v>
      </c>
      <c r="I555" s="13">
        <v>0</v>
      </c>
      <c r="J555" s="3">
        <v>87.7</v>
      </c>
      <c r="K555" s="4" t="s">
        <v>697</v>
      </c>
      <c r="L555" s="83">
        <v>7</v>
      </c>
      <c r="M555" s="83">
        <v>7</v>
      </c>
      <c r="N555" s="94">
        <v>0</v>
      </c>
      <c r="O555" s="93"/>
      <c r="P555" s="83">
        <v>0</v>
      </c>
    </row>
    <row r="556" spans="1:16" x14ac:dyDescent="0.25">
      <c r="A556" s="16"/>
      <c r="B556" s="101" t="s">
        <v>19</v>
      </c>
      <c r="C556" s="102"/>
      <c r="D556" s="102"/>
      <c r="E556" s="102"/>
      <c r="F556" s="35">
        <v>0</v>
      </c>
      <c r="G556" s="35">
        <v>0</v>
      </c>
      <c r="H556" s="45">
        <v>0</v>
      </c>
      <c r="I556" s="45">
        <v>0</v>
      </c>
      <c r="J556" s="7" t="s">
        <v>13</v>
      </c>
      <c r="K556" s="8" t="s">
        <v>13</v>
      </c>
      <c r="L556" s="9" t="s">
        <v>13</v>
      </c>
      <c r="M556" s="9" t="s">
        <v>13</v>
      </c>
      <c r="N556" s="103" t="s">
        <v>13</v>
      </c>
      <c r="O556" s="104"/>
      <c r="P556" s="10" t="s">
        <v>13</v>
      </c>
    </row>
    <row r="557" spans="1:16" x14ac:dyDescent="0.25">
      <c r="A557" s="16"/>
      <c r="B557" s="105" t="s">
        <v>20</v>
      </c>
      <c r="C557" s="91"/>
      <c r="D557" s="91"/>
      <c r="E557" s="91"/>
      <c r="F557" s="6">
        <f>SUM(F553:F555)</f>
        <v>263930</v>
      </c>
      <c r="G557" s="6">
        <f>SUM(G553:G555)</f>
        <v>193000</v>
      </c>
      <c r="H557" s="14">
        <f t="shared" ref="H557:I557" si="231">SUM(H553:H555)</f>
        <v>35000</v>
      </c>
      <c r="I557" s="14">
        <f t="shared" si="231"/>
        <v>35000</v>
      </c>
      <c r="J557" s="7" t="s">
        <v>13</v>
      </c>
      <c r="K557" s="9" t="s">
        <v>13</v>
      </c>
      <c r="L557" s="9" t="s">
        <v>13</v>
      </c>
      <c r="M557" s="9" t="s">
        <v>13</v>
      </c>
      <c r="N557" s="103" t="s">
        <v>13</v>
      </c>
      <c r="O557" s="104"/>
      <c r="P557" s="10" t="s">
        <v>13</v>
      </c>
    </row>
    <row r="558" spans="1:16" x14ac:dyDescent="0.25">
      <c r="A558" s="16"/>
      <c r="B558" s="112" t="s">
        <v>499</v>
      </c>
      <c r="C558" s="113"/>
      <c r="D558" s="113"/>
      <c r="E558" s="113"/>
      <c r="F558" s="37">
        <f>SUM(F556:F557)</f>
        <v>263930</v>
      </c>
      <c r="G558" s="37">
        <f>SUM(G556:G557)</f>
        <v>193000</v>
      </c>
      <c r="H558" s="42">
        <f t="shared" ref="H558:I558" si="232">SUM(H556:H557)</f>
        <v>35000</v>
      </c>
      <c r="I558" s="42">
        <f t="shared" si="232"/>
        <v>35000</v>
      </c>
      <c r="J558" s="7" t="s">
        <v>13</v>
      </c>
      <c r="K558" s="9" t="s">
        <v>13</v>
      </c>
      <c r="L558" s="9" t="s">
        <v>13</v>
      </c>
      <c r="M558" s="9" t="s">
        <v>13</v>
      </c>
      <c r="N558" s="103" t="s">
        <v>13</v>
      </c>
      <c r="O558" s="104"/>
      <c r="P558" s="10" t="s">
        <v>13</v>
      </c>
    </row>
    <row r="559" spans="1:16" ht="17.100000000000001" customHeight="1" x14ac:dyDescent="0.25">
      <c r="A559" s="28">
        <v>90</v>
      </c>
      <c r="B559" s="98" t="s">
        <v>500</v>
      </c>
      <c r="C559" s="99"/>
      <c r="D559" s="99"/>
      <c r="E559" s="99"/>
      <c r="F559" s="99"/>
      <c r="G559" s="99"/>
      <c r="H559" s="91"/>
      <c r="I559" s="91"/>
      <c r="J559" s="99"/>
      <c r="K559" s="99"/>
      <c r="L559" s="99"/>
      <c r="M559" s="99"/>
      <c r="N559" s="99"/>
      <c r="O559" s="99"/>
      <c r="P559" s="89"/>
    </row>
    <row r="560" spans="1:16" x14ac:dyDescent="0.25">
      <c r="A560" s="16">
        <v>154</v>
      </c>
      <c r="B560" s="90" t="s">
        <v>501</v>
      </c>
      <c r="C560" s="91"/>
      <c r="D560" s="92" t="s">
        <v>502</v>
      </c>
      <c r="E560" s="93"/>
      <c r="F560" s="2">
        <v>1000800</v>
      </c>
      <c r="G560" s="17">
        <v>886000</v>
      </c>
      <c r="H560" s="17">
        <v>553000</v>
      </c>
      <c r="I560" s="17">
        <v>553000</v>
      </c>
      <c r="J560" s="3">
        <v>78.900000000000006</v>
      </c>
      <c r="K560" s="4">
        <v>55</v>
      </c>
      <c r="L560" s="83">
        <v>7</v>
      </c>
      <c r="M560" s="83">
        <v>7</v>
      </c>
      <c r="N560" s="94">
        <v>0</v>
      </c>
      <c r="O560" s="93"/>
      <c r="P560" s="83">
        <v>0</v>
      </c>
    </row>
    <row r="561" spans="1:16" x14ac:dyDescent="0.25">
      <c r="A561" s="16">
        <v>155</v>
      </c>
      <c r="B561" s="90" t="s">
        <v>503</v>
      </c>
      <c r="C561" s="91"/>
      <c r="D561" s="92" t="s">
        <v>504</v>
      </c>
      <c r="E561" s="93"/>
      <c r="F561" s="2">
        <v>51050</v>
      </c>
      <c r="G561" s="17">
        <v>45000</v>
      </c>
      <c r="H561" s="2">
        <v>0</v>
      </c>
      <c r="I561" s="2">
        <v>0</v>
      </c>
      <c r="J561" s="3">
        <v>78.099999999999994</v>
      </c>
      <c r="K561" s="4" t="s">
        <v>697</v>
      </c>
      <c r="L561" s="83">
        <v>7</v>
      </c>
      <c r="M561" s="83">
        <v>7</v>
      </c>
      <c r="N561" s="94">
        <v>0</v>
      </c>
      <c r="O561" s="93"/>
      <c r="P561" s="83">
        <v>0</v>
      </c>
    </row>
    <row r="562" spans="1:16" x14ac:dyDescent="0.25">
      <c r="A562" s="16">
        <v>156</v>
      </c>
      <c r="B562" s="90" t="s">
        <v>505</v>
      </c>
      <c r="C562" s="91"/>
      <c r="D562" s="92" t="s">
        <v>506</v>
      </c>
      <c r="E562" s="93"/>
      <c r="F562" s="2">
        <v>100000</v>
      </c>
      <c r="G562" s="17">
        <v>69000</v>
      </c>
      <c r="H562" s="2">
        <v>0</v>
      </c>
      <c r="I562" s="2">
        <v>0</v>
      </c>
      <c r="J562" s="3">
        <v>78</v>
      </c>
      <c r="K562" s="4" t="s">
        <v>697</v>
      </c>
      <c r="L562" s="83">
        <v>7</v>
      </c>
      <c r="M562" s="83">
        <v>7</v>
      </c>
      <c r="N562" s="94">
        <v>0</v>
      </c>
      <c r="O562" s="93"/>
      <c r="P562" s="83">
        <v>0</v>
      </c>
    </row>
    <row r="563" spans="1:16" x14ac:dyDescent="0.25">
      <c r="A563" s="16">
        <v>157</v>
      </c>
      <c r="B563" s="90" t="s">
        <v>507</v>
      </c>
      <c r="C563" s="91"/>
      <c r="D563" s="92" t="s">
        <v>508</v>
      </c>
      <c r="E563" s="93"/>
      <c r="F563" s="2">
        <v>150391</v>
      </c>
      <c r="G563" s="2">
        <v>133000</v>
      </c>
      <c r="H563" s="2">
        <v>133000</v>
      </c>
      <c r="I563" s="2">
        <v>133000</v>
      </c>
      <c r="J563" s="3">
        <v>81.8</v>
      </c>
      <c r="K563" s="4">
        <v>65</v>
      </c>
      <c r="L563" s="83">
        <v>7</v>
      </c>
      <c r="M563" s="83">
        <v>7</v>
      </c>
      <c r="N563" s="94">
        <v>0</v>
      </c>
      <c r="O563" s="93"/>
      <c r="P563" s="83">
        <v>0</v>
      </c>
    </row>
    <row r="564" spans="1:16" x14ac:dyDescent="0.25">
      <c r="A564" s="16">
        <v>158</v>
      </c>
      <c r="B564" s="90" t="s">
        <v>509</v>
      </c>
      <c r="C564" s="91"/>
      <c r="D564" s="92" t="s">
        <v>510</v>
      </c>
      <c r="E564" s="93"/>
      <c r="F564" s="2">
        <v>62500</v>
      </c>
      <c r="G564" s="49">
        <v>43000</v>
      </c>
      <c r="H564" s="18">
        <v>0</v>
      </c>
      <c r="I564" s="18">
        <v>0</v>
      </c>
      <c r="J564" s="3">
        <v>75</v>
      </c>
      <c r="K564" s="4" t="s">
        <v>697</v>
      </c>
      <c r="L564" s="83">
        <v>7</v>
      </c>
      <c r="M564" s="83">
        <v>7</v>
      </c>
      <c r="N564" s="94">
        <v>0</v>
      </c>
      <c r="O564" s="93"/>
      <c r="P564" s="83">
        <v>0</v>
      </c>
    </row>
    <row r="565" spans="1:16" x14ac:dyDescent="0.25">
      <c r="A565" s="16"/>
      <c r="B565" s="101" t="s">
        <v>19</v>
      </c>
      <c r="C565" s="102"/>
      <c r="D565" s="102"/>
      <c r="E565" s="102"/>
      <c r="F565" s="35">
        <v>0</v>
      </c>
      <c r="G565" s="35">
        <v>0</v>
      </c>
      <c r="H565" s="45">
        <v>0</v>
      </c>
      <c r="I565" s="45">
        <v>0</v>
      </c>
      <c r="J565" s="7" t="s">
        <v>13</v>
      </c>
      <c r="K565" s="8" t="s">
        <v>13</v>
      </c>
      <c r="L565" s="9" t="s">
        <v>13</v>
      </c>
      <c r="M565" s="9" t="s">
        <v>13</v>
      </c>
      <c r="N565" s="103" t="s">
        <v>13</v>
      </c>
      <c r="O565" s="104"/>
      <c r="P565" s="10" t="s">
        <v>13</v>
      </c>
    </row>
    <row r="566" spans="1:16" x14ac:dyDescent="0.25">
      <c r="A566" s="16"/>
      <c r="B566" s="105" t="s">
        <v>20</v>
      </c>
      <c r="C566" s="91"/>
      <c r="D566" s="91"/>
      <c r="E566" s="91"/>
      <c r="F566" s="6">
        <f>SUM(F560:F564)</f>
        <v>1364741</v>
      </c>
      <c r="G566" s="6">
        <f>SUM(G560:G565)</f>
        <v>1176000</v>
      </c>
      <c r="H566" s="14">
        <f t="shared" ref="H566:I566" si="233">SUM(H560:H565)</f>
        <v>686000</v>
      </c>
      <c r="I566" s="14">
        <f t="shared" si="233"/>
        <v>686000</v>
      </c>
      <c r="J566" s="7" t="s">
        <v>13</v>
      </c>
      <c r="K566" s="9" t="s">
        <v>13</v>
      </c>
      <c r="L566" s="9" t="s">
        <v>13</v>
      </c>
      <c r="M566" s="9" t="s">
        <v>13</v>
      </c>
      <c r="N566" s="103" t="s">
        <v>13</v>
      </c>
      <c r="O566" s="104"/>
      <c r="P566" s="10" t="s">
        <v>13</v>
      </c>
    </row>
    <row r="567" spans="1:16" x14ac:dyDescent="0.25">
      <c r="A567" s="16"/>
      <c r="B567" s="112" t="s">
        <v>511</v>
      </c>
      <c r="C567" s="113"/>
      <c r="D567" s="113"/>
      <c r="E567" s="113"/>
      <c r="F567" s="37">
        <f>SUM(F565:F566)</f>
        <v>1364741</v>
      </c>
      <c r="G567" s="37">
        <f>SUM(G565:G566)</f>
        <v>1176000</v>
      </c>
      <c r="H567" s="42">
        <f t="shared" ref="H567:I567" si="234">SUM(H565:H566)</f>
        <v>686000</v>
      </c>
      <c r="I567" s="42">
        <f t="shared" si="234"/>
        <v>686000</v>
      </c>
      <c r="J567" s="7" t="s">
        <v>13</v>
      </c>
      <c r="K567" s="9" t="s">
        <v>13</v>
      </c>
      <c r="L567" s="9" t="s">
        <v>13</v>
      </c>
      <c r="M567" s="9" t="s">
        <v>13</v>
      </c>
      <c r="N567" s="103" t="s">
        <v>13</v>
      </c>
      <c r="O567" s="104"/>
      <c r="P567" s="10" t="s">
        <v>13</v>
      </c>
    </row>
    <row r="568" spans="1:16" ht="17.100000000000001" customHeight="1" x14ac:dyDescent="0.25">
      <c r="A568" s="28">
        <v>91</v>
      </c>
      <c r="B568" s="98" t="s">
        <v>512</v>
      </c>
      <c r="C568" s="99"/>
      <c r="D568" s="99"/>
      <c r="E568" s="99"/>
      <c r="F568" s="99"/>
      <c r="G568" s="99"/>
      <c r="H568" s="114"/>
      <c r="I568" s="114"/>
      <c r="J568" s="99"/>
      <c r="K568" s="99"/>
      <c r="L568" s="99"/>
      <c r="M568" s="99"/>
      <c r="N568" s="99"/>
      <c r="O568" s="99"/>
      <c r="P568" s="89"/>
    </row>
    <row r="569" spans="1:16" x14ac:dyDescent="0.25">
      <c r="A569" s="16">
        <v>159</v>
      </c>
      <c r="B569" s="90" t="s">
        <v>513</v>
      </c>
      <c r="C569" s="91"/>
      <c r="D569" s="92" t="s">
        <v>514</v>
      </c>
      <c r="E569" s="93"/>
      <c r="F569" s="2">
        <v>380000</v>
      </c>
      <c r="G569" s="49">
        <v>203000</v>
      </c>
      <c r="H569" s="18">
        <v>0</v>
      </c>
      <c r="I569" s="18">
        <v>0</v>
      </c>
      <c r="J569" s="3">
        <v>94</v>
      </c>
      <c r="K569" s="4" t="s">
        <v>697</v>
      </c>
      <c r="L569" s="83">
        <v>7</v>
      </c>
      <c r="M569" s="83">
        <v>7</v>
      </c>
      <c r="N569" s="94">
        <v>0</v>
      </c>
      <c r="O569" s="93"/>
      <c r="P569" s="83">
        <v>0</v>
      </c>
    </row>
    <row r="570" spans="1:16" x14ac:dyDescent="0.25">
      <c r="A570" s="16"/>
      <c r="B570" s="101" t="s">
        <v>19</v>
      </c>
      <c r="C570" s="102"/>
      <c r="D570" s="102"/>
      <c r="E570" s="102"/>
      <c r="F570" s="35">
        <v>0</v>
      </c>
      <c r="G570" s="60">
        <v>0</v>
      </c>
      <c r="H570" s="45">
        <v>0</v>
      </c>
      <c r="I570" s="45">
        <v>0</v>
      </c>
      <c r="J570" s="7" t="s">
        <v>13</v>
      </c>
      <c r="K570" s="8" t="s">
        <v>13</v>
      </c>
      <c r="L570" s="9" t="s">
        <v>13</v>
      </c>
      <c r="M570" s="9" t="s">
        <v>13</v>
      </c>
      <c r="N570" s="103" t="s">
        <v>13</v>
      </c>
      <c r="O570" s="104"/>
      <c r="P570" s="10" t="s">
        <v>13</v>
      </c>
    </row>
    <row r="571" spans="1:16" x14ac:dyDescent="0.25">
      <c r="A571" s="16"/>
      <c r="B571" s="105" t="s">
        <v>20</v>
      </c>
      <c r="C571" s="91"/>
      <c r="D571" s="91"/>
      <c r="E571" s="91"/>
      <c r="F571" s="6">
        <f>F569</f>
        <v>380000</v>
      </c>
      <c r="G571" s="14">
        <f>G569</f>
        <v>203000</v>
      </c>
      <c r="H571" s="14">
        <f t="shared" ref="H571:I571" si="235">H569</f>
        <v>0</v>
      </c>
      <c r="I571" s="14">
        <f t="shared" si="235"/>
        <v>0</v>
      </c>
      <c r="J571" s="7" t="s">
        <v>13</v>
      </c>
      <c r="K571" s="9" t="s">
        <v>13</v>
      </c>
      <c r="L571" s="9" t="s">
        <v>13</v>
      </c>
      <c r="M571" s="9" t="s">
        <v>13</v>
      </c>
      <c r="N571" s="103" t="s">
        <v>13</v>
      </c>
      <c r="O571" s="104"/>
      <c r="P571" s="10" t="s">
        <v>13</v>
      </c>
    </row>
    <row r="572" spans="1:16" x14ac:dyDescent="0.25">
      <c r="A572" s="16"/>
      <c r="B572" s="112" t="s">
        <v>515</v>
      </c>
      <c r="C572" s="113"/>
      <c r="D572" s="113"/>
      <c r="E572" s="113"/>
      <c r="F572" s="37">
        <f>SUM(F570:F571)</f>
        <v>380000</v>
      </c>
      <c r="G572" s="42">
        <f>SUM(G570:G571)</f>
        <v>203000</v>
      </c>
      <c r="H572" s="42">
        <f t="shared" ref="H572:I572" si="236">SUM(H570:H571)</f>
        <v>0</v>
      </c>
      <c r="I572" s="42">
        <f t="shared" si="236"/>
        <v>0</v>
      </c>
      <c r="J572" s="7" t="s">
        <v>13</v>
      </c>
      <c r="K572" s="9" t="s">
        <v>13</v>
      </c>
      <c r="L572" s="9" t="s">
        <v>13</v>
      </c>
      <c r="M572" s="9" t="s">
        <v>13</v>
      </c>
      <c r="N572" s="103" t="s">
        <v>13</v>
      </c>
      <c r="O572" s="104"/>
      <c r="P572" s="10" t="s">
        <v>13</v>
      </c>
    </row>
    <row r="573" spans="1:16" ht="17.100000000000001" customHeight="1" x14ac:dyDescent="0.25">
      <c r="A573" s="28">
        <v>92</v>
      </c>
      <c r="B573" s="98" t="s">
        <v>516</v>
      </c>
      <c r="C573" s="99"/>
      <c r="D573" s="99"/>
      <c r="E573" s="99"/>
      <c r="F573" s="99"/>
      <c r="G573" s="91"/>
      <c r="H573" s="114"/>
      <c r="I573" s="114"/>
      <c r="J573" s="99"/>
      <c r="K573" s="99"/>
      <c r="L573" s="99"/>
      <c r="M573" s="99"/>
      <c r="N573" s="99"/>
      <c r="O573" s="99"/>
      <c r="P573" s="89"/>
    </row>
    <row r="574" spans="1:16" x14ac:dyDescent="0.25">
      <c r="A574" s="16">
        <v>160</v>
      </c>
      <c r="B574" s="90" t="s">
        <v>517</v>
      </c>
      <c r="C574" s="91"/>
      <c r="D574" s="92" t="s">
        <v>518</v>
      </c>
      <c r="E574" s="93"/>
      <c r="F574" s="2">
        <v>100000</v>
      </c>
      <c r="G574" s="49">
        <v>69000</v>
      </c>
      <c r="H574" s="18">
        <v>0</v>
      </c>
      <c r="I574" s="18">
        <v>0</v>
      </c>
      <c r="J574" s="3">
        <v>93.1</v>
      </c>
      <c r="K574" s="4" t="s">
        <v>697</v>
      </c>
      <c r="L574" s="83">
        <v>7</v>
      </c>
      <c r="M574" s="83">
        <v>7</v>
      </c>
      <c r="N574" s="94">
        <v>0</v>
      </c>
      <c r="O574" s="93"/>
      <c r="P574" s="83">
        <v>0</v>
      </c>
    </row>
    <row r="575" spans="1:16" x14ac:dyDescent="0.25">
      <c r="A575" s="16"/>
      <c r="B575" s="101" t="s">
        <v>19</v>
      </c>
      <c r="C575" s="102"/>
      <c r="D575" s="102"/>
      <c r="E575" s="102"/>
      <c r="F575" s="35">
        <v>0</v>
      </c>
      <c r="G575" s="35">
        <v>0</v>
      </c>
      <c r="H575" s="45">
        <v>0</v>
      </c>
      <c r="I575" s="45">
        <v>0</v>
      </c>
      <c r="J575" s="7" t="s">
        <v>13</v>
      </c>
      <c r="K575" s="8" t="s">
        <v>13</v>
      </c>
      <c r="L575" s="9" t="s">
        <v>13</v>
      </c>
      <c r="M575" s="9" t="s">
        <v>13</v>
      </c>
      <c r="N575" s="103" t="s">
        <v>13</v>
      </c>
      <c r="O575" s="104"/>
      <c r="P575" s="10" t="s">
        <v>13</v>
      </c>
    </row>
    <row r="576" spans="1:16" x14ac:dyDescent="0.25">
      <c r="A576" s="16"/>
      <c r="B576" s="105" t="s">
        <v>20</v>
      </c>
      <c r="C576" s="91"/>
      <c r="D576" s="91"/>
      <c r="E576" s="91"/>
      <c r="F576" s="6">
        <f>F574</f>
        <v>100000</v>
      </c>
      <c r="G576" s="6">
        <f>G574</f>
        <v>69000</v>
      </c>
      <c r="H576" s="14">
        <f t="shared" ref="H576:I576" si="237">H574</f>
        <v>0</v>
      </c>
      <c r="I576" s="14">
        <f t="shared" si="237"/>
        <v>0</v>
      </c>
      <c r="J576" s="7" t="s">
        <v>13</v>
      </c>
      <c r="K576" s="9" t="s">
        <v>13</v>
      </c>
      <c r="L576" s="9" t="s">
        <v>13</v>
      </c>
      <c r="M576" s="9" t="s">
        <v>13</v>
      </c>
      <c r="N576" s="103" t="s">
        <v>13</v>
      </c>
      <c r="O576" s="104"/>
      <c r="P576" s="10" t="s">
        <v>13</v>
      </c>
    </row>
    <row r="577" spans="1:16" x14ac:dyDescent="0.25">
      <c r="A577" s="16"/>
      <c r="B577" s="112" t="s">
        <v>519</v>
      </c>
      <c r="C577" s="113"/>
      <c r="D577" s="113"/>
      <c r="E577" s="113"/>
      <c r="F577" s="37">
        <f>SUM(F575:F576)</f>
        <v>100000</v>
      </c>
      <c r="G577" s="37">
        <f>SUM(G575:G576)</f>
        <v>69000</v>
      </c>
      <c r="H577" s="42">
        <f t="shared" ref="H577:I577" si="238">SUM(H575:H576)</f>
        <v>0</v>
      </c>
      <c r="I577" s="42">
        <f t="shared" si="238"/>
        <v>0</v>
      </c>
      <c r="J577" s="7" t="s">
        <v>13</v>
      </c>
      <c r="K577" s="9" t="s">
        <v>13</v>
      </c>
      <c r="L577" s="9" t="s">
        <v>13</v>
      </c>
      <c r="M577" s="9" t="s">
        <v>13</v>
      </c>
      <c r="N577" s="103" t="s">
        <v>13</v>
      </c>
      <c r="O577" s="104"/>
      <c r="P577" s="10" t="s">
        <v>13</v>
      </c>
    </row>
    <row r="578" spans="1:16" ht="17.100000000000001" customHeight="1" x14ac:dyDescent="0.25">
      <c r="A578" s="28">
        <v>93</v>
      </c>
      <c r="B578" s="98" t="s">
        <v>520</v>
      </c>
      <c r="C578" s="99"/>
      <c r="D578" s="99"/>
      <c r="E578" s="99"/>
      <c r="F578" s="99"/>
      <c r="G578" s="99"/>
      <c r="H578" s="114"/>
      <c r="I578" s="114"/>
      <c r="J578" s="99"/>
      <c r="K578" s="99"/>
      <c r="L578" s="99"/>
      <c r="M578" s="99"/>
      <c r="N578" s="99"/>
      <c r="O578" s="99"/>
      <c r="P578" s="89"/>
    </row>
    <row r="579" spans="1:16" x14ac:dyDescent="0.25">
      <c r="A579" s="16">
        <v>161</v>
      </c>
      <c r="B579" s="90" t="s">
        <v>521</v>
      </c>
      <c r="C579" s="91"/>
      <c r="D579" s="92" t="s">
        <v>522</v>
      </c>
      <c r="E579" s="93"/>
      <c r="F579" s="2">
        <v>201200</v>
      </c>
      <c r="G579" s="49">
        <v>140500</v>
      </c>
      <c r="H579" s="18">
        <v>0</v>
      </c>
      <c r="I579" s="18">
        <v>0</v>
      </c>
      <c r="J579" s="3">
        <v>80.8</v>
      </c>
      <c r="K579" s="4" t="s">
        <v>697</v>
      </c>
      <c r="L579" s="83">
        <v>7</v>
      </c>
      <c r="M579" s="83">
        <v>7</v>
      </c>
      <c r="N579" s="94">
        <v>0</v>
      </c>
      <c r="O579" s="93"/>
      <c r="P579" s="83">
        <v>0</v>
      </c>
    </row>
    <row r="580" spans="1:16" x14ac:dyDescent="0.25">
      <c r="A580" s="16"/>
      <c r="B580" s="101" t="s">
        <v>19</v>
      </c>
      <c r="C580" s="102"/>
      <c r="D580" s="102"/>
      <c r="E580" s="102"/>
      <c r="F580" s="35">
        <v>0</v>
      </c>
      <c r="G580" s="35">
        <v>0</v>
      </c>
      <c r="H580" s="45">
        <v>0</v>
      </c>
      <c r="I580" s="45">
        <v>0</v>
      </c>
      <c r="J580" s="7" t="s">
        <v>13</v>
      </c>
      <c r="K580" s="8" t="s">
        <v>13</v>
      </c>
      <c r="L580" s="9" t="s">
        <v>13</v>
      </c>
      <c r="M580" s="9" t="s">
        <v>13</v>
      </c>
      <c r="N580" s="103" t="s">
        <v>13</v>
      </c>
      <c r="O580" s="104"/>
      <c r="P580" s="10" t="s">
        <v>13</v>
      </c>
    </row>
    <row r="581" spans="1:16" x14ac:dyDescent="0.25">
      <c r="A581" s="16"/>
      <c r="B581" s="105" t="s">
        <v>20</v>
      </c>
      <c r="C581" s="91"/>
      <c r="D581" s="91"/>
      <c r="E581" s="91"/>
      <c r="F581" s="6">
        <f>F579</f>
        <v>201200</v>
      </c>
      <c r="G581" s="6">
        <f>G579</f>
        <v>140500</v>
      </c>
      <c r="H581" s="14">
        <f t="shared" ref="H581:I581" si="239">H579</f>
        <v>0</v>
      </c>
      <c r="I581" s="14">
        <f t="shared" si="239"/>
        <v>0</v>
      </c>
      <c r="J581" s="7" t="s">
        <v>13</v>
      </c>
      <c r="K581" s="9" t="s">
        <v>13</v>
      </c>
      <c r="L581" s="9" t="s">
        <v>13</v>
      </c>
      <c r="M581" s="9" t="s">
        <v>13</v>
      </c>
      <c r="N581" s="103" t="s">
        <v>13</v>
      </c>
      <c r="O581" s="104"/>
      <c r="P581" s="10" t="s">
        <v>13</v>
      </c>
    </row>
    <row r="582" spans="1:16" x14ac:dyDescent="0.25">
      <c r="A582" s="16"/>
      <c r="B582" s="112" t="s">
        <v>523</v>
      </c>
      <c r="C582" s="113"/>
      <c r="D582" s="113"/>
      <c r="E582" s="113"/>
      <c r="F582" s="37">
        <f>SUM(F580:F581)</f>
        <v>201200</v>
      </c>
      <c r="G582" s="37">
        <f>SUM(G580:G581)</f>
        <v>140500</v>
      </c>
      <c r="H582" s="42">
        <f t="shared" ref="H582:I582" si="240">SUM(H580:H581)</f>
        <v>0</v>
      </c>
      <c r="I582" s="42">
        <f t="shared" si="240"/>
        <v>0</v>
      </c>
      <c r="J582" s="7" t="s">
        <v>13</v>
      </c>
      <c r="K582" s="9" t="s">
        <v>13</v>
      </c>
      <c r="L582" s="9" t="s">
        <v>13</v>
      </c>
      <c r="M582" s="9" t="s">
        <v>13</v>
      </c>
      <c r="N582" s="103" t="s">
        <v>13</v>
      </c>
      <c r="O582" s="104"/>
      <c r="P582" s="10" t="s">
        <v>13</v>
      </c>
    </row>
    <row r="583" spans="1:16" ht="17.100000000000001" customHeight="1" x14ac:dyDescent="0.25">
      <c r="A583" s="28">
        <v>94</v>
      </c>
      <c r="B583" s="98" t="s">
        <v>524</v>
      </c>
      <c r="C583" s="99"/>
      <c r="D583" s="99"/>
      <c r="E583" s="99"/>
      <c r="F583" s="99"/>
      <c r="G583" s="99"/>
      <c r="H583" s="91"/>
      <c r="I583" s="91"/>
      <c r="J583" s="99"/>
      <c r="K583" s="99"/>
      <c r="L583" s="99"/>
      <c r="M583" s="99"/>
      <c r="N583" s="99"/>
      <c r="O583" s="99"/>
      <c r="P583" s="89"/>
    </row>
    <row r="584" spans="1:16" x14ac:dyDescent="0.25">
      <c r="A584" s="16">
        <v>162</v>
      </c>
      <c r="B584" s="90" t="s">
        <v>525</v>
      </c>
      <c r="C584" s="91"/>
      <c r="D584" s="92" t="s">
        <v>526</v>
      </c>
      <c r="E584" s="93"/>
      <c r="F584" s="2">
        <v>4258000</v>
      </c>
      <c r="G584" s="17">
        <v>3832200</v>
      </c>
      <c r="H584" s="2">
        <v>591300</v>
      </c>
      <c r="I584" s="2">
        <v>591300</v>
      </c>
      <c r="J584" s="3">
        <v>91.4</v>
      </c>
      <c r="K584" s="4">
        <v>75</v>
      </c>
      <c r="L584" s="83">
        <v>7</v>
      </c>
      <c r="M584" s="83">
        <v>7</v>
      </c>
      <c r="N584" s="94">
        <v>0</v>
      </c>
      <c r="O584" s="93"/>
      <c r="P584" s="83">
        <v>0</v>
      </c>
    </row>
    <row r="585" spans="1:16" x14ac:dyDescent="0.25">
      <c r="A585" s="16">
        <v>163</v>
      </c>
      <c r="B585" s="90" t="s">
        <v>527</v>
      </c>
      <c r="C585" s="91"/>
      <c r="D585" s="92" t="s">
        <v>528</v>
      </c>
      <c r="E585" s="93"/>
      <c r="F585" s="33">
        <v>450000</v>
      </c>
      <c r="G585" s="34">
        <v>405000</v>
      </c>
      <c r="H585" s="34">
        <v>405000</v>
      </c>
      <c r="I585" s="34">
        <v>405000</v>
      </c>
      <c r="J585" s="3">
        <v>88.6</v>
      </c>
      <c r="K585" s="4">
        <v>75</v>
      </c>
      <c r="L585" s="83">
        <v>7</v>
      </c>
      <c r="M585" s="83">
        <v>7</v>
      </c>
      <c r="N585" s="94">
        <v>0</v>
      </c>
      <c r="O585" s="93"/>
      <c r="P585" s="83">
        <v>0</v>
      </c>
    </row>
    <row r="586" spans="1:16" x14ac:dyDescent="0.25">
      <c r="A586" s="16">
        <v>164</v>
      </c>
      <c r="B586" s="90" t="s">
        <v>529</v>
      </c>
      <c r="C586" s="91"/>
      <c r="D586" s="92" t="s">
        <v>530</v>
      </c>
      <c r="E586" s="93"/>
      <c r="F586" s="2">
        <v>140000</v>
      </c>
      <c r="G586" s="2">
        <v>126000</v>
      </c>
      <c r="H586" s="13">
        <v>0</v>
      </c>
      <c r="I586" s="13">
        <v>0</v>
      </c>
      <c r="J586" s="3">
        <v>76.400000000000006</v>
      </c>
      <c r="K586" s="4" t="s">
        <v>697</v>
      </c>
      <c r="L586" s="83">
        <v>7</v>
      </c>
      <c r="M586" s="83">
        <v>7</v>
      </c>
      <c r="N586" s="94">
        <v>0</v>
      </c>
      <c r="O586" s="93"/>
      <c r="P586" s="83">
        <v>0</v>
      </c>
    </row>
    <row r="587" spans="1:16" x14ac:dyDescent="0.25">
      <c r="A587" s="16">
        <v>165</v>
      </c>
      <c r="B587" s="90" t="s">
        <v>531</v>
      </c>
      <c r="C587" s="91"/>
      <c r="D587" s="92" t="s">
        <v>532</v>
      </c>
      <c r="E587" s="93"/>
      <c r="F587" s="2">
        <v>47000</v>
      </c>
      <c r="G587" s="49">
        <v>32900</v>
      </c>
      <c r="H587" s="18">
        <v>0</v>
      </c>
      <c r="I587" s="18">
        <v>0</v>
      </c>
      <c r="J587" s="3">
        <v>86.4</v>
      </c>
      <c r="K587" s="4" t="s">
        <v>697</v>
      </c>
      <c r="L587" s="83">
        <v>7</v>
      </c>
      <c r="M587" s="83">
        <v>7</v>
      </c>
      <c r="N587" s="94">
        <v>0</v>
      </c>
      <c r="O587" s="93"/>
      <c r="P587" s="83">
        <v>0</v>
      </c>
    </row>
    <row r="588" spans="1:16" x14ac:dyDescent="0.25">
      <c r="A588" s="16"/>
      <c r="B588" s="101" t="s">
        <v>19</v>
      </c>
      <c r="C588" s="102"/>
      <c r="D588" s="102"/>
      <c r="E588" s="102"/>
      <c r="F588" s="35">
        <f>F585</f>
        <v>450000</v>
      </c>
      <c r="G588" s="35">
        <f>G585</f>
        <v>405000</v>
      </c>
      <c r="H588" s="45">
        <f t="shared" ref="H588:I588" si="241">H585</f>
        <v>405000</v>
      </c>
      <c r="I588" s="45">
        <f t="shared" si="241"/>
        <v>405000</v>
      </c>
      <c r="J588" s="7" t="s">
        <v>13</v>
      </c>
      <c r="K588" s="8" t="s">
        <v>13</v>
      </c>
      <c r="L588" s="9" t="s">
        <v>13</v>
      </c>
      <c r="M588" s="9" t="s">
        <v>13</v>
      </c>
      <c r="N588" s="103" t="s">
        <v>13</v>
      </c>
      <c r="O588" s="104"/>
      <c r="P588" s="10" t="s">
        <v>13</v>
      </c>
    </row>
    <row r="589" spans="1:16" x14ac:dyDescent="0.25">
      <c r="A589" s="16"/>
      <c r="B589" s="105" t="s">
        <v>20</v>
      </c>
      <c r="C589" s="91"/>
      <c r="D589" s="91"/>
      <c r="E589" s="91"/>
      <c r="F589" s="6">
        <f>SUM(F584+F586+F587)</f>
        <v>4445000</v>
      </c>
      <c r="G589" s="6">
        <f>SUM(G584+G586+G587)</f>
        <v>3991100</v>
      </c>
      <c r="H589" s="14">
        <f t="shared" ref="H589:I589" si="242">SUM(H584+H586+H587)</f>
        <v>591300</v>
      </c>
      <c r="I589" s="14">
        <f t="shared" si="242"/>
        <v>591300</v>
      </c>
      <c r="J589" s="7" t="s">
        <v>13</v>
      </c>
      <c r="K589" s="9" t="s">
        <v>13</v>
      </c>
      <c r="L589" s="9" t="s">
        <v>13</v>
      </c>
      <c r="M589" s="9" t="s">
        <v>13</v>
      </c>
      <c r="N589" s="103" t="s">
        <v>13</v>
      </c>
      <c r="O589" s="104"/>
      <c r="P589" s="10" t="s">
        <v>13</v>
      </c>
    </row>
    <row r="590" spans="1:16" x14ac:dyDescent="0.25">
      <c r="A590" s="16"/>
      <c r="B590" s="112" t="s">
        <v>533</v>
      </c>
      <c r="C590" s="113"/>
      <c r="D590" s="113"/>
      <c r="E590" s="113"/>
      <c r="F590" s="37">
        <f>SUM(F588:F589)</f>
        <v>4895000</v>
      </c>
      <c r="G590" s="37">
        <f>SUM(G588:G589)</f>
        <v>4396100</v>
      </c>
      <c r="H590" s="42">
        <f t="shared" ref="H590:I590" si="243">SUM(H588:H589)</f>
        <v>996300</v>
      </c>
      <c r="I590" s="42">
        <f t="shared" si="243"/>
        <v>996300</v>
      </c>
      <c r="J590" s="7" t="s">
        <v>13</v>
      </c>
      <c r="K590" s="9" t="s">
        <v>13</v>
      </c>
      <c r="L590" s="9" t="s">
        <v>13</v>
      </c>
      <c r="M590" s="9" t="s">
        <v>13</v>
      </c>
      <c r="N590" s="103" t="s">
        <v>13</v>
      </c>
      <c r="O590" s="104"/>
      <c r="P590" s="10" t="s">
        <v>13</v>
      </c>
    </row>
    <row r="591" spans="1:16" ht="17.100000000000001" customHeight="1" x14ac:dyDescent="0.25">
      <c r="A591" s="28">
        <v>95</v>
      </c>
      <c r="B591" s="98" t="s">
        <v>534</v>
      </c>
      <c r="C591" s="99"/>
      <c r="D591" s="99"/>
      <c r="E591" s="99"/>
      <c r="F591" s="99"/>
      <c r="G591" s="99"/>
      <c r="H591" s="91"/>
      <c r="I591" s="91"/>
      <c r="J591" s="99"/>
      <c r="K591" s="99"/>
      <c r="L591" s="99"/>
      <c r="M591" s="99"/>
      <c r="N591" s="99"/>
      <c r="O591" s="99"/>
      <c r="P591" s="89"/>
    </row>
    <row r="592" spans="1:16" x14ac:dyDescent="0.25">
      <c r="A592" s="16">
        <v>166</v>
      </c>
      <c r="B592" s="90" t="s">
        <v>535</v>
      </c>
      <c r="C592" s="91"/>
      <c r="D592" s="92" t="s">
        <v>536</v>
      </c>
      <c r="E592" s="93"/>
      <c r="F592" s="2">
        <v>2932000</v>
      </c>
      <c r="G592" s="17">
        <v>2638500</v>
      </c>
      <c r="H592" s="17">
        <v>432000</v>
      </c>
      <c r="I592" s="17">
        <v>432000</v>
      </c>
      <c r="J592" s="3">
        <v>89.2</v>
      </c>
      <c r="K592" s="4">
        <v>70</v>
      </c>
      <c r="L592" s="83">
        <v>7</v>
      </c>
      <c r="M592" s="83">
        <v>7</v>
      </c>
      <c r="N592" s="94">
        <v>0</v>
      </c>
      <c r="O592" s="93"/>
      <c r="P592" s="83">
        <v>0</v>
      </c>
    </row>
    <row r="593" spans="1:16" x14ac:dyDescent="0.25">
      <c r="A593" s="16">
        <v>167</v>
      </c>
      <c r="B593" s="90" t="s">
        <v>537</v>
      </c>
      <c r="C593" s="91"/>
      <c r="D593" s="92" t="s">
        <v>538</v>
      </c>
      <c r="E593" s="93"/>
      <c r="F593" s="2">
        <v>445800</v>
      </c>
      <c r="G593" s="2">
        <v>278400</v>
      </c>
      <c r="H593" s="78">
        <v>92799</v>
      </c>
      <c r="I593" s="78">
        <v>92800</v>
      </c>
      <c r="J593" s="3">
        <v>104</v>
      </c>
      <c r="K593" s="4">
        <v>90</v>
      </c>
      <c r="L593" s="83">
        <v>7</v>
      </c>
      <c r="M593" s="83">
        <v>7</v>
      </c>
      <c r="N593" s="94">
        <v>0</v>
      </c>
      <c r="O593" s="93"/>
      <c r="P593" s="83">
        <v>0</v>
      </c>
    </row>
    <row r="594" spans="1:16" x14ac:dyDescent="0.25">
      <c r="A594" s="16">
        <v>168</v>
      </c>
      <c r="B594" s="90" t="s">
        <v>539</v>
      </c>
      <c r="C594" s="91"/>
      <c r="D594" s="92" t="s">
        <v>540</v>
      </c>
      <c r="E594" s="93"/>
      <c r="F594" s="2">
        <v>244200</v>
      </c>
      <c r="G594" s="2">
        <v>219200</v>
      </c>
      <c r="H594" s="2">
        <v>0</v>
      </c>
      <c r="I594" s="2">
        <v>0</v>
      </c>
      <c r="J594" s="3">
        <v>69.3</v>
      </c>
      <c r="K594" s="4" t="s">
        <v>697</v>
      </c>
      <c r="L594" s="83">
        <v>7</v>
      </c>
      <c r="M594" s="83">
        <v>7</v>
      </c>
      <c r="N594" s="94">
        <v>0</v>
      </c>
      <c r="O594" s="93"/>
      <c r="P594" s="83">
        <v>0</v>
      </c>
    </row>
    <row r="595" spans="1:16" x14ac:dyDescent="0.25">
      <c r="A595" s="16">
        <v>169</v>
      </c>
      <c r="B595" s="90" t="s">
        <v>541</v>
      </c>
      <c r="C595" s="91"/>
      <c r="D595" s="92" t="s">
        <v>542</v>
      </c>
      <c r="E595" s="93"/>
      <c r="F595" s="2">
        <v>115000</v>
      </c>
      <c r="G595" s="2">
        <v>80000</v>
      </c>
      <c r="H595" s="13">
        <v>0</v>
      </c>
      <c r="I595" s="13">
        <v>0</v>
      </c>
      <c r="J595" s="3">
        <v>83.9</v>
      </c>
      <c r="K595" s="4" t="s">
        <v>697</v>
      </c>
      <c r="L595" s="83">
        <v>7</v>
      </c>
      <c r="M595" s="83">
        <v>7</v>
      </c>
      <c r="N595" s="94">
        <v>0</v>
      </c>
      <c r="O595" s="93"/>
      <c r="P595" s="83">
        <v>0</v>
      </c>
    </row>
    <row r="596" spans="1:16" x14ac:dyDescent="0.25">
      <c r="A596" s="16"/>
      <c r="B596" s="101" t="s">
        <v>19</v>
      </c>
      <c r="C596" s="102"/>
      <c r="D596" s="102"/>
      <c r="E596" s="102"/>
      <c r="F596" s="35">
        <v>0</v>
      </c>
      <c r="G596" s="60">
        <v>0</v>
      </c>
      <c r="H596" s="61"/>
      <c r="I596" s="61"/>
      <c r="J596" s="7" t="s">
        <v>13</v>
      </c>
      <c r="K596" s="8" t="s">
        <v>13</v>
      </c>
      <c r="L596" s="9" t="s">
        <v>13</v>
      </c>
      <c r="M596" s="9" t="s">
        <v>13</v>
      </c>
      <c r="N596" s="103" t="s">
        <v>13</v>
      </c>
      <c r="O596" s="104"/>
      <c r="P596" s="10" t="s">
        <v>13</v>
      </c>
    </row>
    <row r="597" spans="1:16" x14ac:dyDescent="0.25">
      <c r="A597" s="16"/>
      <c r="B597" s="105" t="s">
        <v>20</v>
      </c>
      <c r="C597" s="91"/>
      <c r="D597" s="91"/>
      <c r="E597" s="91"/>
      <c r="F597" s="6">
        <f>SUM(F592:F596)</f>
        <v>3737000</v>
      </c>
      <c r="G597" s="14">
        <f>SUM(G592:G596)</f>
        <v>3216100</v>
      </c>
      <c r="H597" s="14">
        <f t="shared" ref="H597:I597" si="244">SUM(H592:H596)</f>
        <v>524799</v>
      </c>
      <c r="I597" s="14">
        <f t="shared" si="244"/>
        <v>524800</v>
      </c>
      <c r="J597" s="7" t="s">
        <v>13</v>
      </c>
      <c r="K597" s="9" t="s">
        <v>13</v>
      </c>
      <c r="L597" s="9" t="s">
        <v>13</v>
      </c>
      <c r="M597" s="9" t="s">
        <v>13</v>
      </c>
      <c r="N597" s="103" t="s">
        <v>13</v>
      </c>
      <c r="O597" s="104"/>
      <c r="P597" s="10" t="s">
        <v>13</v>
      </c>
    </row>
    <row r="598" spans="1:16" x14ac:dyDescent="0.25">
      <c r="A598" s="16"/>
      <c r="B598" s="112" t="s">
        <v>543</v>
      </c>
      <c r="C598" s="113"/>
      <c r="D598" s="113"/>
      <c r="E598" s="113"/>
      <c r="F598" s="37">
        <f>SUM(F596:F597)</f>
        <v>3737000</v>
      </c>
      <c r="G598" s="42">
        <f>SUM(G596:G597)</f>
        <v>3216100</v>
      </c>
      <c r="H598" s="42">
        <f t="shared" ref="H598:I598" si="245">SUM(H596:H597)</f>
        <v>524799</v>
      </c>
      <c r="I598" s="42">
        <f t="shared" si="245"/>
        <v>524800</v>
      </c>
      <c r="J598" s="7" t="s">
        <v>13</v>
      </c>
      <c r="K598" s="9" t="s">
        <v>13</v>
      </c>
      <c r="L598" s="9" t="s">
        <v>13</v>
      </c>
      <c r="M598" s="9" t="s">
        <v>13</v>
      </c>
      <c r="N598" s="103" t="s">
        <v>13</v>
      </c>
      <c r="O598" s="104"/>
      <c r="P598" s="10" t="s">
        <v>13</v>
      </c>
    </row>
    <row r="599" spans="1:16" ht="17.100000000000001" customHeight="1" x14ac:dyDescent="0.25">
      <c r="A599" s="28">
        <v>96</v>
      </c>
      <c r="B599" s="98" t="s">
        <v>544</v>
      </c>
      <c r="C599" s="99"/>
      <c r="D599" s="99"/>
      <c r="E599" s="99"/>
      <c r="F599" s="99"/>
      <c r="G599" s="91"/>
      <c r="H599" s="114"/>
      <c r="I599" s="114"/>
      <c r="J599" s="99"/>
      <c r="K599" s="99"/>
      <c r="L599" s="99"/>
      <c r="M599" s="99"/>
      <c r="N599" s="99"/>
      <c r="O599" s="99"/>
      <c r="P599" s="89"/>
    </row>
    <row r="600" spans="1:16" x14ac:dyDescent="0.25">
      <c r="A600" s="16">
        <v>170</v>
      </c>
      <c r="B600" s="90" t="s">
        <v>545</v>
      </c>
      <c r="C600" s="91"/>
      <c r="D600" s="92" t="s">
        <v>546</v>
      </c>
      <c r="E600" s="93"/>
      <c r="F600" s="2">
        <v>101180</v>
      </c>
      <c r="G600" s="49">
        <v>70826</v>
      </c>
      <c r="H600" s="18">
        <v>0</v>
      </c>
      <c r="I600" s="18">
        <v>0</v>
      </c>
      <c r="J600" s="3">
        <v>69.7</v>
      </c>
      <c r="K600" s="4" t="s">
        <v>697</v>
      </c>
      <c r="L600" s="83">
        <v>7</v>
      </c>
      <c r="M600" s="83">
        <v>7</v>
      </c>
      <c r="N600" s="94">
        <v>0</v>
      </c>
      <c r="O600" s="93"/>
      <c r="P600" s="83">
        <v>0</v>
      </c>
    </row>
    <row r="601" spans="1:16" x14ac:dyDescent="0.25">
      <c r="A601" s="16">
        <v>171</v>
      </c>
      <c r="B601" s="90" t="s">
        <v>547</v>
      </c>
      <c r="C601" s="91"/>
      <c r="D601" s="92" t="s">
        <v>548</v>
      </c>
      <c r="E601" s="93"/>
      <c r="F601" s="2">
        <v>22600</v>
      </c>
      <c r="G601" s="49">
        <v>20340</v>
      </c>
      <c r="H601" s="18">
        <v>0</v>
      </c>
      <c r="I601" s="18">
        <v>0</v>
      </c>
      <c r="J601" s="3">
        <v>63.9</v>
      </c>
      <c r="K601" s="4" t="s">
        <v>697</v>
      </c>
      <c r="L601" s="83">
        <v>7</v>
      </c>
      <c r="M601" s="83">
        <v>7</v>
      </c>
      <c r="N601" s="94">
        <v>0</v>
      </c>
      <c r="O601" s="93"/>
      <c r="P601" s="83">
        <v>0</v>
      </c>
    </row>
    <row r="602" spans="1:16" x14ac:dyDescent="0.25">
      <c r="A602" s="16"/>
      <c r="B602" s="101" t="s">
        <v>19</v>
      </c>
      <c r="C602" s="102"/>
      <c r="D602" s="102"/>
      <c r="E602" s="102"/>
      <c r="F602" s="35">
        <v>0</v>
      </c>
      <c r="G602" s="35">
        <v>0</v>
      </c>
      <c r="H602" s="45">
        <v>0</v>
      </c>
      <c r="I602" s="45">
        <v>0</v>
      </c>
      <c r="J602" s="7" t="s">
        <v>13</v>
      </c>
      <c r="K602" s="8" t="s">
        <v>13</v>
      </c>
      <c r="L602" s="9" t="s">
        <v>13</v>
      </c>
      <c r="M602" s="9" t="s">
        <v>13</v>
      </c>
      <c r="N602" s="103" t="s">
        <v>13</v>
      </c>
      <c r="O602" s="104"/>
      <c r="P602" s="10" t="s">
        <v>13</v>
      </c>
    </row>
    <row r="603" spans="1:16" x14ac:dyDescent="0.25">
      <c r="A603" s="16"/>
      <c r="B603" s="105" t="s">
        <v>20</v>
      </c>
      <c r="C603" s="91"/>
      <c r="D603" s="91"/>
      <c r="E603" s="91"/>
      <c r="F603" s="6">
        <f>SUM(F600+F601)</f>
        <v>123780</v>
      </c>
      <c r="G603" s="6">
        <f>SUM(G600+G601)</f>
        <v>91166</v>
      </c>
      <c r="H603" s="14">
        <f t="shared" ref="H603:I603" si="246">SUM(H600+H601)</f>
        <v>0</v>
      </c>
      <c r="I603" s="14">
        <f t="shared" si="246"/>
        <v>0</v>
      </c>
      <c r="J603" s="7" t="s">
        <v>13</v>
      </c>
      <c r="K603" s="9" t="s">
        <v>13</v>
      </c>
      <c r="L603" s="9" t="s">
        <v>13</v>
      </c>
      <c r="M603" s="9" t="s">
        <v>13</v>
      </c>
      <c r="N603" s="103" t="s">
        <v>13</v>
      </c>
      <c r="O603" s="104"/>
      <c r="P603" s="10" t="s">
        <v>13</v>
      </c>
    </row>
    <row r="604" spans="1:16" x14ac:dyDescent="0.25">
      <c r="A604" s="16"/>
      <c r="B604" s="112" t="s">
        <v>549</v>
      </c>
      <c r="C604" s="113"/>
      <c r="D604" s="113"/>
      <c r="E604" s="113"/>
      <c r="F604" s="37">
        <f>SUM(F602:F603)</f>
        <v>123780</v>
      </c>
      <c r="G604" s="37">
        <f>SUM(G602:G603)</f>
        <v>91166</v>
      </c>
      <c r="H604" s="42">
        <f t="shared" ref="H604:I604" si="247">SUM(H602:H603)</f>
        <v>0</v>
      </c>
      <c r="I604" s="42">
        <f t="shared" si="247"/>
        <v>0</v>
      </c>
      <c r="J604" s="7" t="s">
        <v>13</v>
      </c>
      <c r="K604" s="9" t="s">
        <v>13</v>
      </c>
      <c r="L604" s="9" t="s">
        <v>13</v>
      </c>
      <c r="M604" s="9" t="s">
        <v>13</v>
      </c>
      <c r="N604" s="103" t="s">
        <v>13</v>
      </c>
      <c r="O604" s="104"/>
      <c r="P604" s="10" t="s">
        <v>13</v>
      </c>
    </row>
    <row r="605" spans="1:16" ht="17.100000000000001" customHeight="1" x14ac:dyDescent="0.25">
      <c r="A605" s="28">
        <v>97</v>
      </c>
      <c r="B605" s="98" t="s">
        <v>550</v>
      </c>
      <c r="C605" s="99"/>
      <c r="D605" s="99"/>
      <c r="E605" s="99"/>
      <c r="F605" s="99"/>
      <c r="G605" s="99"/>
      <c r="H605" s="114"/>
      <c r="I605" s="114"/>
      <c r="J605" s="99"/>
      <c r="K605" s="99"/>
      <c r="L605" s="99"/>
      <c r="M605" s="99"/>
      <c r="N605" s="99"/>
      <c r="O605" s="99"/>
      <c r="P605" s="89"/>
    </row>
    <row r="606" spans="1:16" x14ac:dyDescent="0.25">
      <c r="A606" s="16">
        <v>172</v>
      </c>
      <c r="B606" s="90" t="s">
        <v>551</v>
      </c>
      <c r="C606" s="91"/>
      <c r="D606" s="92" t="s">
        <v>552</v>
      </c>
      <c r="E606" s="93"/>
      <c r="F606" s="2">
        <v>259000</v>
      </c>
      <c r="G606" s="49">
        <v>92800</v>
      </c>
      <c r="H606" s="18">
        <v>0</v>
      </c>
      <c r="I606" s="18">
        <v>0</v>
      </c>
      <c r="J606" s="3">
        <v>102</v>
      </c>
      <c r="K606" s="4" t="s">
        <v>697</v>
      </c>
      <c r="L606" s="83">
        <v>7</v>
      </c>
      <c r="M606" s="83">
        <v>7</v>
      </c>
      <c r="N606" s="94">
        <v>0</v>
      </c>
      <c r="O606" s="93"/>
      <c r="P606" s="83">
        <v>0</v>
      </c>
    </row>
    <row r="607" spans="1:16" x14ac:dyDescent="0.25">
      <c r="A607" s="16"/>
      <c r="B607" s="101" t="s">
        <v>19</v>
      </c>
      <c r="C607" s="102"/>
      <c r="D607" s="102"/>
      <c r="E607" s="102"/>
      <c r="F607" s="35">
        <v>0</v>
      </c>
      <c r="G607" s="35">
        <v>0</v>
      </c>
      <c r="H607" s="45">
        <v>0</v>
      </c>
      <c r="I607" s="45">
        <v>0</v>
      </c>
      <c r="J607" s="7" t="s">
        <v>13</v>
      </c>
      <c r="K607" s="8" t="s">
        <v>13</v>
      </c>
      <c r="L607" s="9" t="s">
        <v>13</v>
      </c>
      <c r="M607" s="9" t="s">
        <v>13</v>
      </c>
      <c r="N607" s="103" t="s">
        <v>13</v>
      </c>
      <c r="O607" s="104"/>
      <c r="P607" s="10" t="s">
        <v>13</v>
      </c>
    </row>
    <row r="608" spans="1:16" x14ac:dyDescent="0.25">
      <c r="A608" s="16"/>
      <c r="B608" s="105" t="s">
        <v>20</v>
      </c>
      <c r="C608" s="91"/>
      <c r="D608" s="91"/>
      <c r="E608" s="91"/>
      <c r="F608" s="6">
        <f>F606</f>
        <v>259000</v>
      </c>
      <c r="G608" s="6">
        <f>G606</f>
        <v>92800</v>
      </c>
      <c r="H608" s="14">
        <f t="shared" ref="H608:I608" si="248">H606</f>
        <v>0</v>
      </c>
      <c r="I608" s="14">
        <f t="shared" si="248"/>
        <v>0</v>
      </c>
      <c r="J608" s="7" t="s">
        <v>13</v>
      </c>
      <c r="K608" s="9" t="s">
        <v>13</v>
      </c>
      <c r="L608" s="9" t="s">
        <v>13</v>
      </c>
      <c r="M608" s="9" t="s">
        <v>13</v>
      </c>
      <c r="N608" s="103" t="s">
        <v>13</v>
      </c>
      <c r="O608" s="104"/>
      <c r="P608" s="10" t="s">
        <v>13</v>
      </c>
    </row>
    <row r="609" spans="1:16" x14ac:dyDescent="0.25">
      <c r="A609" s="16"/>
      <c r="B609" s="112" t="s">
        <v>553</v>
      </c>
      <c r="C609" s="113"/>
      <c r="D609" s="113"/>
      <c r="E609" s="113"/>
      <c r="F609" s="37">
        <f>SUM(F607:F608)</f>
        <v>259000</v>
      </c>
      <c r="G609" s="37">
        <f>SUM(G607:G608)</f>
        <v>92800</v>
      </c>
      <c r="H609" s="42">
        <f t="shared" ref="H609:I609" si="249">SUM(H607:H608)</f>
        <v>0</v>
      </c>
      <c r="I609" s="42">
        <f t="shared" si="249"/>
        <v>0</v>
      </c>
      <c r="J609" s="7" t="s">
        <v>13</v>
      </c>
      <c r="K609" s="9" t="s">
        <v>13</v>
      </c>
      <c r="L609" s="9" t="s">
        <v>13</v>
      </c>
      <c r="M609" s="9" t="s">
        <v>13</v>
      </c>
      <c r="N609" s="103" t="s">
        <v>13</v>
      </c>
      <c r="O609" s="104"/>
      <c r="P609" s="10" t="s">
        <v>13</v>
      </c>
    </row>
    <row r="610" spans="1:16" ht="17.100000000000001" customHeight="1" x14ac:dyDescent="0.25">
      <c r="A610" s="28">
        <v>98</v>
      </c>
      <c r="B610" s="98" t="s">
        <v>554</v>
      </c>
      <c r="C610" s="99"/>
      <c r="D610" s="99"/>
      <c r="E610" s="99"/>
      <c r="F610" s="99"/>
      <c r="G610" s="99"/>
      <c r="H610" s="91"/>
      <c r="I610" s="91"/>
      <c r="J610" s="99"/>
      <c r="K610" s="99"/>
      <c r="L610" s="99"/>
      <c r="M610" s="99"/>
      <c r="N610" s="99"/>
      <c r="O610" s="99"/>
      <c r="P610" s="89"/>
    </row>
    <row r="611" spans="1:16" x14ac:dyDescent="0.25">
      <c r="A611" s="16">
        <v>173</v>
      </c>
      <c r="B611" s="90" t="s">
        <v>555</v>
      </c>
      <c r="C611" s="91"/>
      <c r="D611" s="92" t="s">
        <v>556</v>
      </c>
      <c r="E611" s="93"/>
      <c r="F611" s="2">
        <v>1014600</v>
      </c>
      <c r="G611" s="17">
        <v>891600</v>
      </c>
      <c r="H611" s="59">
        <v>297200</v>
      </c>
      <c r="I611" s="59">
        <v>297200</v>
      </c>
      <c r="J611" s="3">
        <v>87.8</v>
      </c>
      <c r="K611" s="4">
        <v>65</v>
      </c>
      <c r="L611" s="83">
        <v>7</v>
      </c>
      <c r="M611" s="83">
        <v>7</v>
      </c>
      <c r="N611" s="94">
        <v>0</v>
      </c>
      <c r="O611" s="93"/>
      <c r="P611" s="83">
        <v>0</v>
      </c>
    </row>
    <row r="612" spans="1:16" x14ac:dyDescent="0.25">
      <c r="A612" s="16">
        <v>174</v>
      </c>
      <c r="B612" s="90" t="s">
        <v>557</v>
      </c>
      <c r="C612" s="91"/>
      <c r="D612" s="92" t="s">
        <v>558</v>
      </c>
      <c r="E612" s="93"/>
      <c r="F612" s="2">
        <v>248500</v>
      </c>
      <c r="G612" s="49">
        <v>218500</v>
      </c>
      <c r="H612" s="18">
        <v>0</v>
      </c>
      <c r="I612" s="18">
        <v>0</v>
      </c>
      <c r="J612" s="3">
        <v>69.599999999999994</v>
      </c>
      <c r="K612" s="4" t="s">
        <v>697</v>
      </c>
      <c r="L612" s="83">
        <v>7</v>
      </c>
      <c r="M612" s="83">
        <v>7</v>
      </c>
      <c r="N612" s="94">
        <v>0</v>
      </c>
      <c r="O612" s="93"/>
      <c r="P612" s="83">
        <v>0</v>
      </c>
    </row>
    <row r="613" spans="1:16" x14ac:dyDescent="0.25">
      <c r="A613" s="16"/>
      <c r="B613" s="101" t="s">
        <v>19</v>
      </c>
      <c r="C613" s="102"/>
      <c r="D613" s="102"/>
      <c r="E613" s="102"/>
      <c r="F613" s="35">
        <v>0</v>
      </c>
      <c r="G613" s="35">
        <v>0</v>
      </c>
      <c r="H613" s="45">
        <v>0</v>
      </c>
      <c r="I613" s="45">
        <v>0</v>
      </c>
      <c r="J613" s="7" t="s">
        <v>13</v>
      </c>
      <c r="K613" s="8" t="s">
        <v>13</v>
      </c>
      <c r="L613" s="9" t="s">
        <v>13</v>
      </c>
      <c r="M613" s="9" t="s">
        <v>13</v>
      </c>
      <c r="N613" s="103" t="s">
        <v>13</v>
      </c>
      <c r="O613" s="104"/>
      <c r="P613" s="10" t="s">
        <v>13</v>
      </c>
    </row>
    <row r="614" spans="1:16" x14ac:dyDescent="0.25">
      <c r="A614" s="16"/>
      <c r="B614" s="105" t="s">
        <v>20</v>
      </c>
      <c r="C614" s="91"/>
      <c r="D614" s="91"/>
      <c r="E614" s="91"/>
      <c r="F614" s="6">
        <f>SUM(F611+F612)</f>
        <v>1263100</v>
      </c>
      <c r="G614" s="6">
        <f>SUM(G611+G612)</f>
        <v>1110100</v>
      </c>
      <c r="H614" s="14">
        <f t="shared" ref="H614:I614" si="250">SUM(H611+H612)</f>
        <v>297200</v>
      </c>
      <c r="I614" s="14">
        <f t="shared" si="250"/>
        <v>297200</v>
      </c>
      <c r="J614" s="7" t="s">
        <v>13</v>
      </c>
      <c r="K614" s="9" t="s">
        <v>13</v>
      </c>
      <c r="L614" s="9" t="s">
        <v>13</v>
      </c>
      <c r="M614" s="9" t="s">
        <v>13</v>
      </c>
      <c r="N614" s="103" t="s">
        <v>13</v>
      </c>
      <c r="O614" s="104"/>
      <c r="P614" s="10" t="s">
        <v>13</v>
      </c>
    </row>
    <row r="615" spans="1:16" x14ac:dyDescent="0.25">
      <c r="A615" s="16"/>
      <c r="B615" s="112" t="s">
        <v>559</v>
      </c>
      <c r="C615" s="113"/>
      <c r="D615" s="113"/>
      <c r="E615" s="113"/>
      <c r="F615" s="37">
        <f>SUM(F613:F614)</f>
        <v>1263100</v>
      </c>
      <c r="G615" s="37">
        <f>SUM(G613:G614)</f>
        <v>1110100</v>
      </c>
      <c r="H615" s="42">
        <f t="shared" ref="H615:I615" si="251">SUM(H613:H614)</f>
        <v>297200</v>
      </c>
      <c r="I615" s="42">
        <f t="shared" si="251"/>
        <v>297200</v>
      </c>
      <c r="J615" s="7" t="s">
        <v>13</v>
      </c>
      <c r="K615" s="9" t="s">
        <v>13</v>
      </c>
      <c r="L615" s="9" t="s">
        <v>13</v>
      </c>
      <c r="M615" s="9" t="s">
        <v>13</v>
      </c>
      <c r="N615" s="103" t="s">
        <v>13</v>
      </c>
      <c r="O615" s="104"/>
      <c r="P615" s="10" t="s">
        <v>13</v>
      </c>
    </row>
    <row r="616" spans="1:16" ht="17.100000000000001" customHeight="1" x14ac:dyDescent="0.25">
      <c r="A616" s="28">
        <v>99</v>
      </c>
      <c r="B616" s="98" t="s">
        <v>560</v>
      </c>
      <c r="C616" s="99"/>
      <c r="D616" s="99"/>
      <c r="E616" s="99"/>
      <c r="F616" s="99"/>
      <c r="G616" s="99"/>
      <c r="H616" s="114"/>
      <c r="I616" s="114"/>
      <c r="J616" s="99"/>
      <c r="K616" s="99"/>
      <c r="L616" s="99"/>
      <c r="M616" s="99"/>
      <c r="N616" s="99"/>
      <c r="O616" s="99"/>
      <c r="P616" s="89"/>
    </row>
    <row r="617" spans="1:16" x14ac:dyDescent="0.25">
      <c r="A617" s="16">
        <v>175</v>
      </c>
      <c r="B617" s="90" t="s">
        <v>561</v>
      </c>
      <c r="C617" s="91"/>
      <c r="D617" s="92" t="s">
        <v>562</v>
      </c>
      <c r="E617" s="93"/>
      <c r="F617" s="2">
        <v>150000</v>
      </c>
      <c r="G617" s="49">
        <v>105000</v>
      </c>
      <c r="H617" s="18">
        <v>0</v>
      </c>
      <c r="I617" s="18">
        <v>0</v>
      </c>
      <c r="J617" s="3">
        <v>67.7</v>
      </c>
      <c r="K617" s="4" t="s">
        <v>697</v>
      </c>
      <c r="L617" s="83">
        <v>7</v>
      </c>
      <c r="M617" s="83">
        <v>7</v>
      </c>
      <c r="N617" s="94">
        <v>0</v>
      </c>
      <c r="O617" s="93"/>
      <c r="P617" s="83">
        <v>0</v>
      </c>
    </row>
    <row r="618" spans="1:16" x14ac:dyDescent="0.25">
      <c r="A618" s="16">
        <v>176</v>
      </c>
      <c r="B618" s="90" t="s">
        <v>563</v>
      </c>
      <c r="C618" s="91"/>
      <c r="D618" s="92" t="s">
        <v>564</v>
      </c>
      <c r="E618" s="93"/>
      <c r="F618" s="33">
        <v>352250</v>
      </c>
      <c r="G618" s="53">
        <v>280000</v>
      </c>
      <c r="H618" s="54">
        <v>280000</v>
      </c>
      <c r="I618" s="54">
        <v>280000</v>
      </c>
      <c r="J618" s="3">
        <v>93.7</v>
      </c>
      <c r="K618" s="4">
        <v>70</v>
      </c>
      <c r="L618" s="83">
        <v>7</v>
      </c>
      <c r="M618" s="83">
        <v>7</v>
      </c>
      <c r="N618" s="94">
        <v>0</v>
      </c>
      <c r="O618" s="93"/>
      <c r="P618" s="83">
        <v>0</v>
      </c>
    </row>
    <row r="619" spans="1:16" x14ac:dyDescent="0.25">
      <c r="A619" s="16"/>
      <c r="B619" s="101" t="s">
        <v>19</v>
      </c>
      <c r="C619" s="102"/>
      <c r="D619" s="102"/>
      <c r="E619" s="102"/>
      <c r="F619" s="35">
        <f>SUM(F618)</f>
        <v>352250</v>
      </c>
      <c r="G619" s="35">
        <f>SUM(G618)</f>
        <v>280000</v>
      </c>
      <c r="H619" s="45">
        <f t="shared" ref="H619:I619" si="252">SUM(H618)</f>
        <v>280000</v>
      </c>
      <c r="I619" s="45">
        <f t="shared" si="252"/>
        <v>280000</v>
      </c>
      <c r="J619" s="7" t="s">
        <v>13</v>
      </c>
      <c r="K619" s="8" t="s">
        <v>13</v>
      </c>
      <c r="L619" s="9" t="s">
        <v>13</v>
      </c>
      <c r="M619" s="9" t="s">
        <v>13</v>
      </c>
      <c r="N619" s="103" t="s">
        <v>13</v>
      </c>
      <c r="O619" s="104"/>
      <c r="P619" s="10" t="s">
        <v>13</v>
      </c>
    </row>
    <row r="620" spans="1:16" x14ac:dyDescent="0.25">
      <c r="A620" s="16"/>
      <c r="B620" s="105" t="s">
        <v>20</v>
      </c>
      <c r="C620" s="91"/>
      <c r="D620" s="91"/>
      <c r="E620" s="91"/>
      <c r="F620" s="6">
        <f>F617</f>
        <v>150000</v>
      </c>
      <c r="G620" s="6">
        <f>G617</f>
        <v>105000</v>
      </c>
      <c r="H620" s="14">
        <f t="shared" ref="H620:I620" si="253">H617</f>
        <v>0</v>
      </c>
      <c r="I620" s="14">
        <f t="shared" si="253"/>
        <v>0</v>
      </c>
      <c r="J620" s="7" t="s">
        <v>13</v>
      </c>
      <c r="K620" s="9" t="s">
        <v>13</v>
      </c>
      <c r="L620" s="9" t="s">
        <v>13</v>
      </c>
      <c r="M620" s="9" t="s">
        <v>13</v>
      </c>
      <c r="N620" s="103" t="s">
        <v>13</v>
      </c>
      <c r="O620" s="104"/>
      <c r="P620" s="10" t="s">
        <v>13</v>
      </c>
    </row>
    <row r="621" spans="1:16" x14ac:dyDescent="0.25">
      <c r="A621" s="16"/>
      <c r="B621" s="112" t="s">
        <v>565</v>
      </c>
      <c r="C621" s="113"/>
      <c r="D621" s="113"/>
      <c r="E621" s="113"/>
      <c r="F621" s="37">
        <f>SUM(F619:F620)</f>
        <v>502250</v>
      </c>
      <c r="G621" s="37">
        <f>SUM(G619:G620)</f>
        <v>385000</v>
      </c>
      <c r="H621" s="42">
        <f t="shared" ref="H621:I621" si="254">SUM(H619:H620)</f>
        <v>280000</v>
      </c>
      <c r="I621" s="42">
        <f t="shared" si="254"/>
        <v>280000</v>
      </c>
      <c r="J621" s="7" t="s">
        <v>13</v>
      </c>
      <c r="K621" s="9" t="s">
        <v>13</v>
      </c>
      <c r="L621" s="9" t="s">
        <v>13</v>
      </c>
      <c r="M621" s="9" t="s">
        <v>13</v>
      </c>
      <c r="N621" s="103" t="s">
        <v>13</v>
      </c>
      <c r="O621" s="104"/>
      <c r="P621" s="10" t="s">
        <v>13</v>
      </c>
    </row>
    <row r="622" spans="1:16" ht="17.100000000000001" customHeight="1" x14ac:dyDescent="0.25">
      <c r="A622" s="28">
        <v>100</v>
      </c>
      <c r="B622" s="98" t="s">
        <v>566</v>
      </c>
      <c r="C622" s="99"/>
      <c r="D622" s="99"/>
      <c r="E622" s="99"/>
      <c r="F622" s="99"/>
      <c r="G622" s="99"/>
      <c r="H622" s="91"/>
      <c r="I622" s="91"/>
      <c r="J622" s="99"/>
      <c r="K622" s="99"/>
      <c r="L622" s="99"/>
      <c r="M622" s="99"/>
      <c r="N622" s="99"/>
      <c r="O622" s="99"/>
      <c r="P622" s="89"/>
    </row>
    <row r="623" spans="1:16" x14ac:dyDescent="0.25">
      <c r="A623" s="16">
        <v>177</v>
      </c>
      <c r="B623" s="90" t="s">
        <v>569</v>
      </c>
      <c r="C623" s="91"/>
      <c r="D623" s="92" t="s">
        <v>570</v>
      </c>
      <c r="E623" s="93"/>
      <c r="F623" s="2">
        <v>145600</v>
      </c>
      <c r="G623" s="2">
        <v>101000</v>
      </c>
      <c r="H623" s="2">
        <v>0</v>
      </c>
      <c r="I623" s="2">
        <v>0</v>
      </c>
      <c r="J623" s="3">
        <v>63.2</v>
      </c>
      <c r="K623" s="4" t="s">
        <v>697</v>
      </c>
      <c r="L623" s="83">
        <v>7</v>
      </c>
      <c r="M623" s="83">
        <v>7</v>
      </c>
      <c r="N623" s="94">
        <v>0</v>
      </c>
      <c r="O623" s="93"/>
      <c r="P623" s="83">
        <v>0</v>
      </c>
    </row>
    <row r="624" spans="1:16" x14ac:dyDescent="0.25">
      <c r="A624" s="16">
        <v>178</v>
      </c>
      <c r="B624" s="90" t="s">
        <v>571</v>
      </c>
      <c r="C624" s="91"/>
      <c r="D624" s="92" t="s">
        <v>572</v>
      </c>
      <c r="E624" s="93"/>
      <c r="F624" s="2">
        <v>140000</v>
      </c>
      <c r="G624" s="2">
        <v>92000</v>
      </c>
      <c r="H624" s="2">
        <v>0</v>
      </c>
      <c r="I624" s="2">
        <v>0</v>
      </c>
      <c r="J624" s="3">
        <v>85.2</v>
      </c>
      <c r="K624" s="4" t="s">
        <v>697</v>
      </c>
      <c r="L624" s="83">
        <v>7</v>
      </c>
      <c r="M624" s="83">
        <v>7</v>
      </c>
      <c r="N624" s="94">
        <v>0</v>
      </c>
      <c r="O624" s="93"/>
      <c r="P624" s="83">
        <v>0</v>
      </c>
    </row>
    <row r="625" spans="1:16" x14ac:dyDescent="0.25">
      <c r="A625" s="16">
        <v>179</v>
      </c>
      <c r="B625" s="90" t="s">
        <v>573</v>
      </c>
      <c r="C625" s="91"/>
      <c r="D625" s="92" t="s">
        <v>574</v>
      </c>
      <c r="E625" s="93"/>
      <c r="F625" s="2">
        <v>76000</v>
      </c>
      <c r="G625" s="2">
        <v>65000</v>
      </c>
      <c r="H625" s="2">
        <v>0</v>
      </c>
      <c r="I625" s="2">
        <v>0</v>
      </c>
      <c r="J625" s="3">
        <v>69</v>
      </c>
      <c r="K625" s="4" t="s">
        <v>697</v>
      </c>
      <c r="L625" s="83">
        <v>7</v>
      </c>
      <c r="M625" s="83">
        <v>7</v>
      </c>
      <c r="N625" s="94">
        <v>0</v>
      </c>
      <c r="O625" s="93"/>
      <c r="P625" s="83">
        <v>0</v>
      </c>
    </row>
    <row r="626" spans="1:16" x14ac:dyDescent="0.25">
      <c r="A626" s="16">
        <v>180</v>
      </c>
      <c r="B626" s="90" t="s">
        <v>575</v>
      </c>
      <c r="C626" s="91"/>
      <c r="D626" s="92" t="s">
        <v>576</v>
      </c>
      <c r="E626" s="93"/>
      <c r="F626" s="2">
        <v>151601</v>
      </c>
      <c r="G626" s="2">
        <v>136000</v>
      </c>
      <c r="H626" s="2">
        <v>136000</v>
      </c>
      <c r="I626" s="2">
        <v>136000</v>
      </c>
      <c r="J626" s="3">
        <v>78</v>
      </c>
      <c r="K626" s="4">
        <v>55</v>
      </c>
      <c r="L626" s="83">
        <v>7</v>
      </c>
      <c r="M626" s="83">
        <v>7</v>
      </c>
      <c r="N626" s="94">
        <v>0</v>
      </c>
      <c r="O626" s="93"/>
      <c r="P626" s="83">
        <v>0</v>
      </c>
    </row>
    <row r="627" spans="1:16" x14ac:dyDescent="0.25">
      <c r="A627" s="16"/>
      <c r="B627" s="101" t="s">
        <v>19</v>
      </c>
      <c r="C627" s="102"/>
      <c r="D627" s="102"/>
      <c r="E627" s="102"/>
      <c r="F627" s="35">
        <v>0</v>
      </c>
      <c r="G627" s="35">
        <v>0</v>
      </c>
      <c r="H627" s="45">
        <v>0</v>
      </c>
      <c r="I627" s="45">
        <v>0</v>
      </c>
      <c r="J627" s="7" t="s">
        <v>13</v>
      </c>
      <c r="K627" s="8" t="s">
        <v>13</v>
      </c>
      <c r="L627" s="9" t="s">
        <v>13</v>
      </c>
      <c r="M627" s="9" t="s">
        <v>13</v>
      </c>
      <c r="N627" s="103" t="s">
        <v>13</v>
      </c>
      <c r="O627" s="104"/>
      <c r="P627" s="10" t="s">
        <v>13</v>
      </c>
    </row>
    <row r="628" spans="1:16" x14ac:dyDescent="0.25">
      <c r="A628" s="16"/>
      <c r="B628" s="105" t="s">
        <v>20</v>
      </c>
      <c r="C628" s="91"/>
      <c r="D628" s="91"/>
      <c r="E628" s="91"/>
      <c r="F628" s="6">
        <f>SUM(F623:F626)</f>
        <v>513201</v>
      </c>
      <c r="G628" s="6">
        <f>SUM(G623:G626)</f>
        <v>394000</v>
      </c>
      <c r="H628" s="14">
        <f t="shared" ref="H628:I628" si="255">SUM(H623:H626)</f>
        <v>136000</v>
      </c>
      <c r="I628" s="14">
        <f t="shared" si="255"/>
        <v>136000</v>
      </c>
      <c r="J628" s="7" t="s">
        <v>13</v>
      </c>
      <c r="K628" s="9" t="s">
        <v>13</v>
      </c>
      <c r="L628" s="9" t="s">
        <v>13</v>
      </c>
      <c r="M628" s="9" t="s">
        <v>13</v>
      </c>
      <c r="N628" s="103" t="s">
        <v>13</v>
      </c>
      <c r="O628" s="104"/>
      <c r="P628" s="10" t="s">
        <v>13</v>
      </c>
    </row>
    <row r="629" spans="1:16" x14ac:dyDescent="0.25">
      <c r="A629" s="16"/>
      <c r="B629" s="112" t="s">
        <v>577</v>
      </c>
      <c r="C629" s="113"/>
      <c r="D629" s="113"/>
      <c r="E629" s="113"/>
      <c r="F629" s="37">
        <f>SUM(F627:F628)</f>
        <v>513201</v>
      </c>
      <c r="G629" s="37">
        <f>SUM(G627:G628)</f>
        <v>394000</v>
      </c>
      <c r="H629" s="42">
        <f t="shared" ref="H629:I629" si="256">SUM(H627:H628)</f>
        <v>136000</v>
      </c>
      <c r="I629" s="42">
        <f t="shared" si="256"/>
        <v>136000</v>
      </c>
      <c r="J629" s="7" t="s">
        <v>13</v>
      </c>
      <c r="K629" s="9" t="s">
        <v>13</v>
      </c>
      <c r="L629" s="9" t="s">
        <v>13</v>
      </c>
      <c r="M629" s="9" t="s">
        <v>13</v>
      </c>
      <c r="N629" s="103" t="s">
        <v>13</v>
      </c>
      <c r="O629" s="104"/>
      <c r="P629" s="10" t="s">
        <v>13</v>
      </c>
    </row>
    <row r="630" spans="1:16" ht="17.100000000000001" customHeight="1" x14ac:dyDescent="0.25">
      <c r="A630" s="28">
        <v>101</v>
      </c>
      <c r="B630" s="98" t="s">
        <v>578</v>
      </c>
      <c r="C630" s="99"/>
      <c r="D630" s="99"/>
      <c r="E630" s="99"/>
      <c r="F630" s="99"/>
      <c r="G630" s="99"/>
      <c r="H630" s="114"/>
      <c r="I630" s="114"/>
      <c r="J630" s="99"/>
      <c r="K630" s="99"/>
      <c r="L630" s="99"/>
      <c r="M630" s="99"/>
      <c r="N630" s="99"/>
      <c r="O630" s="99"/>
      <c r="P630" s="89"/>
    </row>
    <row r="631" spans="1:16" x14ac:dyDescent="0.25">
      <c r="A631" s="16">
        <v>181</v>
      </c>
      <c r="B631" s="90" t="s">
        <v>579</v>
      </c>
      <c r="C631" s="91"/>
      <c r="D631" s="92" t="s">
        <v>580</v>
      </c>
      <c r="E631" s="93"/>
      <c r="F631" s="2">
        <v>3478520</v>
      </c>
      <c r="G631" s="50">
        <v>3113520</v>
      </c>
      <c r="H631" s="51">
        <v>432880</v>
      </c>
      <c r="I631" s="51">
        <v>432880</v>
      </c>
      <c r="J631" s="3">
        <v>88</v>
      </c>
      <c r="K631" s="4">
        <v>65</v>
      </c>
      <c r="L631" s="83">
        <v>7</v>
      </c>
      <c r="M631" s="83">
        <v>7</v>
      </c>
      <c r="N631" s="94">
        <v>0</v>
      </c>
      <c r="O631" s="93"/>
      <c r="P631" s="83">
        <v>0</v>
      </c>
    </row>
    <row r="632" spans="1:16" x14ac:dyDescent="0.25">
      <c r="A632" s="16"/>
      <c r="B632" s="101" t="s">
        <v>19</v>
      </c>
      <c r="C632" s="102"/>
      <c r="D632" s="102"/>
      <c r="E632" s="102"/>
      <c r="F632" s="35">
        <v>0</v>
      </c>
      <c r="G632" s="35">
        <v>0</v>
      </c>
      <c r="H632" s="45">
        <v>0</v>
      </c>
      <c r="I632" s="45">
        <v>0</v>
      </c>
      <c r="J632" s="7" t="s">
        <v>13</v>
      </c>
      <c r="K632" s="8" t="s">
        <v>13</v>
      </c>
      <c r="L632" s="9" t="s">
        <v>13</v>
      </c>
      <c r="M632" s="9" t="s">
        <v>13</v>
      </c>
      <c r="N632" s="103" t="s">
        <v>13</v>
      </c>
      <c r="O632" s="104"/>
      <c r="P632" s="10" t="s">
        <v>13</v>
      </c>
    </row>
    <row r="633" spans="1:16" x14ac:dyDescent="0.25">
      <c r="A633" s="16"/>
      <c r="B633" s="105" t="s">
        <v>20</v>
      </c>
      <c r="C633" s="91"/>
      <c r="D633" s="91"/>
      <c r="E633" s="91"/>
      <c r="F633" s="6">
        <f>F631</f>
        <v>3478520</v>
      </c>
      <c r="G633" s="6">
        <f>G631</f>
        <v>3113520</v>
      </c>
      <c r="H633" s="14">
        <f t="shared" ref="H633:I633" si="257">H631</f>
        <v>432880</v>
      </c>
      <c r="I633" s="14">
        <f t="shared" si="257"/>
        <v>432880</v>
      </c>
      <c r="J633" s="7" t="s">
        <v>13</v>
      </c>
      <c r="K633" s="9" t="s">
        <v>13</v>
      </c>
      <c r="L633" s="9" t="s">
        <v>13</v>
      </c>
      <c r="M633" s="9" t="s">
        <v>13</v>
      </c>
      <c r="N633" s="103" t="s">
        <v>13</v>
      </c>
      <c r="O633" s="104"/>
      <c r="P633" s="10" t="s">
        <v>13</v>
      </c>
    </row>
    <row r="634" spans="1:16" x14ac:dyDescent="0.25">
      <c r="A634" s="16"/>
      <c r="B634" s="112" t="s">
        <v>581</v>
      </c>
      <c r="C634" s="113"/>
      <c r="D634" s="113"/>
      <c r="E634" s="113"/>
      <c r="F634" s="37">
        <f>SUM(F632:F633)</f>
        <v>3478520</v>
      </c>
      <c r="G634" s="37">
        <f>SUM(G632:G633)</f>
        <v>3113520</v>
      </c>
      <c r="H634" s="42">
        <f t="shared" ref="H634:I634" si="258">SUM(H632:H633)</f>
        <v>432880</v>
      </c>
      <c r="I634" s="42">
        <f t="shared" si="258"/>
        <v>432880</v>
      </c>
      <c r="J634" s="7" t="s">
        <v>13</v>
      </c>
      <c r="K634" s="9" t="s">
        <v>13</v>
      </c>
      <c r="L634" s="9" t="s">
        <v>13</v>
      </c>
      <c r="M634" s="9" t="s">
        <v>13</v>
      </c>
      <c r="N634" s="103" t="s">
        <v>13</v>
      </c>
      <c r="O634" s="104"/>
      <c r="P634" s="10" t="s">
        <v>13</v>
      </c>
    </row>
    <row r="635" spans="1:16" ht="17.100000000000001" customHeight="1" x14ac:dyDescent="0.25">
      <c r="A635" s="28">
        <v>102</v>
      </c>
      <c r="B635" s="98" t="s">
        <v>582</v>
      </c>
      <c r="C635" s="99"/>
      <c r="D635" s="99"/>
      <c r="E635" s="99"/>
      <c r="F635" s="99"/>
      <c r="G635" s="99"/>
      <c r="H635" s="114"/>
      <c r="I635" s="114"/>
      <c r="J635" s="99"/>
      <c r="K635" s="99"/>
      <c r="L635" s="99"/>
      <c r="M635" s="99"/>
      <c r="N635" s="99"/>
      <c r="O635" s="99"/>
      <c r="P635" s="89"/>
    </row>
    <row r="636" spans="1:16" x14ac:dyDescent="0.25">
      <c r="A636" s="16">
        <v>182</v>
      </c>
      <c r="B636" s="90" t="s">
        <v>583</v>
      </c>
      <c r="C636" s="91"/>
      <c r="D636" s="92" t="s">
        <v>584</v>
      </c>
      <c r="E636" s="93"/>
      <c r="F636" s="2">
        <v>187880</v>
      </c>
      <c r="G636" s="49">
        <v>130600</v>
      </c>
      <c r="H636" s="18">
        <v>0</v>
      </c>
      <c r="I636" s="18">
        <v>0</v>
      </c>
      <c r="J636" s="3">
        <v>77.900000000000006</v>
      </c>
      <c r="K636" s="4" t="s">
        <v>697</v>
      </c>
      <c r="L636" s="83">
        <v>7</v>
      </c>
      <c r="M636" s="83">
        <v>7</v>
      </c>
      <c r="N636" s="94">
        <v>0</v>
      </c>
      <c r="O636" s="93"/>
      <c r="P636" s="83">
        <v>0</v>
      </c>
    </row>
    <row r="637" spans="1:16" x14ac:dyDescent="0.25">
      <c r="A637" s="16"/>
      <c r="B637" s="101" t="s">
        <v>19</v>
      </c>
      <c r="C637" s="102"/>
      <c r="D637" s="102"/>
      <c r="E637" s="102"/>
      <c r="F637" s="35">
        <v>0</v>
      </c>
      <c r="G637" s="35">
        <v>0</v>
      </c>
      <c r="H637" s="45">
        <v>0</v>
      </c>
      <c r="I637" s="45">
        <v>0</v>
      </c>
      <c r="J637" s="7" t="s">
        <v>13</v>
      </c>
      <c r="K637" s="8" t="s">
        <v>13</v>
      </c>
      <c r="L637" s="9" t="s">
        <v>13</v>
      </c>
      <c r="M637" s="9" t="s">
        <v>13</v>
      </c>
      <c r="N637" s="103" t="s">
        <v>13</v>
      </c>
      <c r="O637" s="104"/>
      <c r="P637" s="10" t="s">
        <v>13</v>
      </c>
    </row>
    <row r="638" spans="1:16" x14ac:dyDescent="0.25">
      <c r="A638" s="16"/>
      <c r="B638" s="105" t="s">
        <v>20</v>
      </c>
      <c r="C638" s="91"/>
      <c r="D638" s="91"/>
      <c r="E638" s="91"/>
      <c r="F638" s="6">
        <f>F636</f>
        <v>187880</v>
      </c>
      <c r="G638" s="6">
        <f>G636</f>
        <v>130600</v>
      </c>
      <c r="H638" s="14">
        <f t="shared" ref="H638:I638" si="259">H636</f>
        <v>0</v>
      </c>
      <c r="I638" s="14">
        <f t="shared" si="259"/>
        <v>0</v>
      </c>
      <c r="J638" s="7" t="s">
        <v>13</v>
      </c>
      <c r="K638" s="9" t="s">
        <v>13</v>
      </c>
      <c r="L638" s="9" t="s">
        <v>13</v>
      </c>
      <c r="M638" s="9" t="s">
        <v>13</v>
      </c>
      <c r="N638" s="103" t="s">
        <v>13</v>
      </c>
      <c r="O638" s="104"/>
      <c r="P638" s="10" t="s">
        <v>13</v>
      </c>
    </row>
    <row r="639" spans="1:16" x14ac:dyDescent="0.25">
      <c r="A639" s="16"/>
      <c r="B639" s="121" t="s">
        <v>585</v>
      </c>
      <c r="C639" s="122"/>
      <c r="D639" s="122"/>
      <c r="E639" s="122"/>
      <c r="F639" s="39">
        <f>SUM(F637:F638)</f>
        <v>187880</v>
      </c>
      <c r="G639" s="39">
        <f>SUM(G637:G638)</f>
        <v>130600</v>
      </c>
      <c r="H639" s="42">
        <f t="shared" ref="H639:I639" si="260">SUM(H637:H638)</f>
        <v>0</v>
      </c>
      <c r="I639" s="42">
        <f t="shared" si="260"/>
        <v>0</v>
      </c>
      <c r="J639" s="7" t="s">
        <v>13</v>
      </c>
      <c r="K639" s="9" t="s">
        <v>13</v>
      </c>
      <c r="L639" s="9" t="s">
        <v>13</v>
      </c>
      <c r="M639" s="9" t="s">
        <v>13</v>
      </c>
      <c r="N639" s="103" t="s">
        <v>13</v>
      </c>
      <c r="O639" s="104"/>
      <c r="P639" s="10" t="s">
        <v>13</v>
      </c>
    </row>
    <row r="640" spans="1:16" x14ac:dyDescent="0.25">
      <c r="A640" s="16"/>
      <c r="B640" s="123" t="s">
        <v>19</v>
      </c>
      <c r="C640" s="124"/>
      <c r="D640" s="124"/>
      <c r="E640" s="124"/>
      <c r="F640" s="41">
        <f>SUM(F523+F529+F534+F539+F544+F549+F556+F565+F570+F575+F580+F588+F596+F602+F607+F613+F619+F627+F632+F637)</f>
        <v>1212250</v>
      </c>
      <c r="G640" s="56">
        <f>SUM(G523+G529+G534+G539+G544+G549+G556+G565+G570+G575+G580+G588+G596+G602+G607+G613+G619+G627+G632+G637)</f>
        <v>1029000</v>
      </c>
      <c r="H640" s="41">
        <f t="shared" ref="H640:I640" si="261">SUM(H523+H529+H534+H539+H544+H549+H556+H565+H570+H575+H580+H588+H596+H602+H607+H613+H619+H627+H632+H637)</f>
        <v>1029000</v>
      </c>
      <c r="I640" s="41">
        <f t="shared" si="261"/>
        <v>1029000</v>
      </c>
      <c r="J640" s="7" t="s">
        <v>13</v>
      </c>
      <c r="K640" s="9" t="s">
        <v>13</v>
      </c>
      <c r="L640" s="9" t="s">
        <v>13</v>
      </c>
      <c r="M640" s="9" t="s">
        <v>13</v>
      </c>
      <c r="N640" s="103" t="s">
        <v>13</v>
      </c>
      <c r="O640" s="104"/>
      <c r="P640" s="10" t="s">
        <v>13</v>
      </c>
    </row>
    <row r="641" spans="1:16" x14ac:dyDescent="0.25">
      <c r="A641" s="16"/>
      <c r="B641" s="116" t="s">
        <v>20</v>
      </c>
      <c r="C641" s="117"/>
      <c r="D641" s="117"/>
      <c r="E641" s="117"/>
      <c r="F641" s="24">
        <f>SUM(F524+F530+F535+F540+F545+F550+F557+F566+F571+F576+F581+F589+F597+F603+F608+F614+F620+F628+F633+F638)</f>
        <v>21020122</v>
      </c>
      <c r="G641" s="57">
        <f>SUM(G524+G530+G535+G540+G545+G550+G557+G566+G571+G576+G581+G589+G597+G603+G608+G614+G620+G628+G633+G638)</f>
        <v>17861606</v>
      </c>
      <c r="H641" s="24">
        <f t="shared" ref="H641:I641" si="262">SUM(H524+H530+H535+H540+H545+H550+H557+H566+H571+H576+H581+H589+H597+H603+H608+H614+H620+H628+H633+H638)</f>
        <v>3397299</v>
      </c>
      <c r="I641" s="24">
        <f t="shared" si="262"/>
        <v>3397300</v>
      </c>
      <c r="J641" s="7" t="s">
        <v>13</v>
      </c>
      <c r="K641" s="9" t="s">
        <v>13</v>
      </c>
      <c r="L641" s="9" t="s">
        <v>13</v>
      </c>
      <c r="M641" s="9" t="s">
        <v>13</v>
      </c>
      <c r="N641" s="103" t="s">
        <v>13</v>
      </c>
      <c r="O641" s="104"/>
      <c r="P641" s="10" t="s">
        <v>13</v>
      </c>
    </row>
    <row r="642" spans="1:16" x14ac:dyDescent="0.25">
      <c r="A642" s="16"/>
      <c r="B642" s="118" t="s">
        <v>586</v>
      </c>
      <c r="C642" s="119"/>
      <c r="D642" s="119"/>
      <c r="E642" s="119"/>
      <c r="F642" s="40">
        <f>SUM(F640:F641)</f>
        <v>22232372</v>
      </c>
      <c r="G642" s="58">
        <f>SUM(G640:G641)</f>
        <v>18890606</v>
      </c>
      <c r="H642" s="40">
        <f t="shared" ref="H642:I642" si="263">SUM(H640:H641)</f>
        <v>4426299</v>
      </c>
      <c r="I642" s="40">
        <f t="shared" si="263"/>
        <v>4426300</v>
      </c>
      <c r="J642" s="7" t="s">
        <v>13</v>
      </c>
      <c r="K642" s="9" t="s">
        <v>13</v>
      </c>
      <c r="L642" s="9" t="s">
        <v>13</v>
      </c>
      <c r="M642" s="9" t="s">
        <v>13</v>
      </c>
      <c r="N642" s="103" t="s">
        <v>13</v>
      </c>
      <c r="O642" s="104"/>
      <c r="P642" s="10" t="s">
        <v>13</v>
      </c>
    </row>
    <row r="643" spans="1:16" ht="18.600000000000001" customHeight="1" x14ac:dyDescent="0.25">
      <c r="A643" s="32" t="s">
        <v>691</v>
      </c>
      <c r="B643" s="120" t="s">
        <v>587</v>
      </c>
      <c r="C643" s="91"/>
      <c r="D643" s="91"/>
      <c r="E643" s="91"/>
      <c r="F643" s="91"/>
      <c r="G643" s="91"/>
      <c r="H643" s="91"/>
      <c r="I643" s="91"/>
      <c r="J643" s="99"/>
      <c r="K643" s="99"/>
      <c r="L643" s="99"/>
      <c r="M643" s="99"/>
      <c r="N643" s="99"/>
      <c r="O643" s="99"/>
      <c r="P643" s="89"/>
    </row>
    <row r="644" spans="1:16" ht="17.100000000000001" customHeight="1" x14ac:dyDescent="0.25">
      <c r="A644" s="28">
        <v>103</v>
      </c>
      <c r="B644" s="125" t="s">
        <v>667</v>
      </c>
      <c r="C644" s="99"/>
      <c r="D644" s="99"/>
      <c r="E644" s="99"/>
      <c r="F644" s="99"/>
      <c r="G644" s="99"/>
      <c r="H644" s="99"/>
      <c r="I644" s="99"/>
      <c r="J644" s="99"/>
      <c r="K644" s="99"/>
      <c r="L644" s="99"/>
      <c r="M644" s="99"/>
      <c r="N644" s="99"/>
      <c r="O644" s="99"/>
      <c r="P644" s="89"/>
    </row>
    <row r="645" spans="1:16" x14ac:dyDescent="0.25">
      <c r="A645" s="16">
        <v>183</v>
      </c>
      <c r="B645" s="90" t="s">
        <v>592</v>
      </c>
      <c r="C645" s="91"/>
      <c r="D645" s="92" t="s">
        <v>593</v>
      </c>
      <c r="E645" s="93"/>
      <c r="F645" s="2">
        <v>225480</v>
      </c>
      <c r="G645" s="2">
        <v>188200</v>
      </c>
      <c r="H645" s="13">
        <v>0</v>
      </c>
      <c r="I645" s="13">
        <v>0</v>
      </c>
      <c r="J645" s="3" t="s">
        <v>697</v>
      </c>
      <c r="K645" s="4" t="s">
        <v>697</v>
      </c>
      <c r="L645" s="83">
        <v>7</v>
      </c>
      <c r="M645" s="83">
        <v>7</v>
      </c>
      <c r="N645" s="94">
        <v>0</v>
      </c>
      <c r="O645" s="93"/>
      <c r="P645" s="83">
        <v>0</v>
      </c>
    </row>
    <row r="646" spans="1:16" x14ac:dyDescent="0.25">
      <c r="A646" s="16">
        <v>184</v>
      </c>
      <c r="B646" s="90" t="s">
        <v>594</v>
      </c>
      <c r="C646" s="91"/>
      <c r="D646" s="92" t="s">
        <v>595</v>
      </c>
      <c r="E646" s="93"/>
      <c r="F646" s="2">
        <v>152000</v>
      </c>
      <c r="G646" s="49">
        <v>130000</v>
      </c>
      <c r="H646" s="18">
        <v>130000</v>
      </c>
      <c r="I646" s="18">
        <v>130000</v>
      </c>
      <c r="J646" s="3" t="s">
        <v>697</v>
      </c>
      <c r="K646" s="4">
        <v>60</v>
      </c>
      <c r="L646" s="83">
        <v>7</v>
      </c>
      <c r="M646" s="83">
        <v>7</v>
      </c>
      <c r="N646" s="94">
        <v>0</v>
      </c>
      <c r="O646" s="93"/>
      <c r="P646" s="83">
        <v>0</v>
      </c>
    </row>
    <row r="647" spans="1:16" x14ac:dyDescent="0.25">
      <c r="A647" s="16">
        <v>185</v>
      </c>
      <c r="B647" s="90" t="s">
        <v>596</v>
      </c>
      <c r="C647" s="91"/>
      <c r="D647" s="92" t="s">
        <v>597</v>
      </c>
      <c r="E647" s="93"/>
      <c r="F647" s="2">
        <v>88616</v>
      </c>
      <c r="G647" s="49">
        <v>73616</v>
      </c>
      <c r="H647" s="18">
        <v>73616</v>
      </c>
      <c r="I647" s="18">
        <v>73616</v>
      </c>
      <c r="J647" s="3" t="s">
        <v>697</v>
      </c>
      <c r="K647" s="4">
        <v>60</v>
      </c>
      <c r="L647" s="83">
        <v>7</v>
      </c>
      <c r="M647" s="83">
        <v>7</v>
      </c>
      <c r="N647" s="94">
        <v>0</v>
      </c>
      <c r="O647" s="93"/>
      <c r="P647" s="83">
        <v>0</v>
      </c>
    </row>
    <row r="648" spans="1:16" x14ac:dyDescent="0.25">
      <c r="A648" s="16"/>
      <c r="B648" s="101" t="s">
        <v>19</v>
      </c>
      <c r="C648" s="102"/>
      <c r="D648" s="102"/>
      <c r="E648" s="102"/>
      <c r="F648" s="35">
        <v>0</v>
      </c>
      <c r="G648" s="35">
        <v>0</v>
      </c>
      <c r="H648" s="45">
        <v>0</v>
      </c>
      <c r="I648" s="45">
        <v>0</v>
      </c>
      <c r="J648" s="7" t="s">
        <v>13</v>
      </c>
      <c r="K648" s="8" t="s">
        <v>13</v>
      </c>
      <c r="L648" s="9" t="s">
        <v>13</v>
      </c>
      <c r="M648" s="9" t="s">
        <v>13</v>
      </c>
      <c r="N648" s="103" t="s">
        <v>13</v>
      </c>
      <c r="O648" s="104"/>
      <c r="P648" s="10" t="s">
        <v>13</v>
      </c>
    </row>
    <row r="649" spans="1:16" x14ac:dyDescent="0.25">
      <c r="A649" s="16"/>
      <c r="B649" s="105" t="s">
        <v>20</v>
      </c>
      <c r="C649" s="91"/>
      <c r="D649" s="91"/>
      <c r="E649" s="91"/>
      <c r="F649" s="6">
        <f>SUM(F645:F647)</f>
        <v>466096</v>
      </c>
      <c r="G649" s="6">
        <f>SUM(G645:G647)</f>
        <v>391816</v>
      </c>
      <c r="H649" s="14">
        <f t="shared" ref="H649:I649" si="264">SUM(H645:H647)</f>
        <v>203616</v>
      </c>
      <c r="I649" s="14">
        <f t="shared" si="264"/>
        <v>203616</v>
      </c>
      <c r="J649" s="7" t="s">
        <v>13</v>
      </c>
      <c r="K649" s="9" t="s">
        <v>13</v>
      </c>
      <c r="L649" s="9" t="s">
        <v>13</v>
      </c>
      <c r="M649" s="9" t="s">
        <v>13</v>
      </c>
      <c r="N649" s="103" t="s">
        <v>13</v>
      </c>
      <c r="O649" s="104"/>
      <c r="P649" s="10" t="s">
        <v>13</v>
      </c>
    </row>
    <row r="650" spans="1:16" x14ac:dyDescent="0.25">
      <c r="A650" s="16"/>
      <c r="B650" s="112" t="s">
        <v>598</v>
      </c>
      <c r="C650" s="113"/>
      <c r="D650" s="113"/>
      <c r="E650" s="113"/>
      <c r="F650" s="37">
        <f>SUM(F648:F649)</f>
        <v>466096</v>
      </c>
      <c r="G650" s="37">
        <f>SUM(G648:G649)</f>
        <v>391816</v>
      </c>
      <c r="H650" s="42">
        <f t="shared" ref="H650:I650" si="265">SUM(H648:H649)</f>
        <v>203616</v>
      </c>
      <c r="I650" s="42">
        <f t="shared" si="265"/>
        <v>203616</v>
      </c>
      <c r="J650" s="7" t="s">
        <v>13</v>
      </c>
      <c r="K650" s="9" t="s">
        <v>13</v>
      </c>
      <c r="L650" s="9" t="s">
        <v>13</v>
      </c>
      <c r="M650" s="9" t="s">
        <v>13</v>
      </c>
      <c r="N650" s="103" t="s">
        <v>13</v>
      </c>
      <c r="O650" s="104"/>
      <c r="P650" s="10" t="s">
        <v>13</v>
      </c>
    </row>
    <row r="651" spans="1:16" ht="17.100000000000001" customHeight="1" x14ac:dyDescent="0.25">
      <c r="A651" s="28">
        <v>104</v>
      </c>
      <c r="B651" s="98" t="s">
        <v>588</v>
      </c>
      <c r="C651" s="99"/>
      <c r="D651" s="99"/>
      <c r="E651" s="99"/>
      <c r="F651" s="99"/>
      <c r="G651" s="99"/>
      <c r="H651" s="114"/>
      <c r="I651" s="114"/>
      <c r="J651" s="99"/>
      <c r="K651" s="99"/>
      <c r="L651" s="99"/>
      <c r="M651" s="99"/>
      <c r="N651" s="99"/>
      <c r="O651" s="99"/>
      <c r="P651" s="89"/>
    </row>
    <row r="652" spans="1:16" x14ac:dyDescent="0.25">
      <c r="A652" s="16">
        <v>186</v>
      </c>
      <c r="B652" s="90" t="s">
        <v>589</v>
      </c>
      <c r="C652" s="91"/>
      <c r="D652" s="92" t="s">
        <v>590</v>
      </c>
      <c r="E652" s="93"/>
      <c r="F652" s="33">
        <v>488652</v>
      </c>
      <c r="G652" s="53">
        <v>350000</v>
      </c>
      <c r="H652" s="54">
        <v>350000</v>
      </c>
      <c r="I652" s="54">
        <v>350000</v>
      </c>
      <c r="J652" s="3">
        <v>94</v>
      </c>
      <c r="K652" s="4">
        <v>70</v>
      </c>
      <c r="L652" s="83">
        <v>7</v>
      </c>
      <c r="M652" s="83">
        <v>7</v>
      </c>
      <c r="N652" s="94">
        <v>0</v>
      </c>
      <c r="O652" s="93"/>
      <c r="P652" s="83">
        <v>0</v>
      </c>
    </row>
    <row r="653" spans="1:16" x14ac:dyDescent="0.25">
      <c r="A653" s="16"/>
      <c r="B653" s="101" t="s">
        <v>19</v>
      </c>
      <c r="C653" s="102"/>
      <c r="D653" s="102"/>
      <c r="E653" s="102"/>
      <c r="F653" s="35">
        <f>SUM(F652)</f>
        <v>488652</v>
      </c>
      <c r="G653" s="35">
        <f>SUM(G652)</f>
        <v>350000</v>
      </c>
      <c r="H653" s="45">
        <f t="shared" ref="H653:I653" si="266">SUM(H652)</f>
        <v>350000</v>
      </c>
      <c r="I653" s="45">
        <f t="shared" si="266"/>
        <v>350000</v>
      </c>
      <c r="J653" s="7" t="s">
        <v>13</v>
      </c>
      <c r="K653" s="8" t="s">
        <v>13</v>
      </c>
      <c r="L653" s="9" t="s">
        <v>13</v>
      </c>
      <c r="M653" s="9" t="s">
        <v>13</v>
      </c>
      <c r="N653" s="103" t="s">
        <v>13</v>
      </c>
      <c r="O653" s="104"/>
      <c r="P653" s="10" t="s">
        <v>13</v>
      </c>
    </row>
    <row r="654" spans="1:16" x14ac:dyDescent="0.25">
      <c r="A654" s="16"/>
      <c r="B654" s="105" t="s">
        <v>20</v>
      </c>
      <c r="C654" s="91"/>
      <c r="D654" s="91"/>
      <c r="E654" s="91"/>
      <c r="F654" s="6">
        <v>0</v>
      </c>
      <c r="G654" s="6">
        <v>0</v>
      </c>
      <c r="H654" s="14">
        <v>0</v>
      </c>
      <c r="I654" s="14">
        <v>0</v>
      </c>
      <c r="J654" s="7" t="s">
        <v>13</v>
      </c>
      <c r="K654" s="9" t="s">
        <v>13</v>
      </c>
      <c r="L654" s="9" t="s">
        <v>13</v>
      </c>
      <c r="M654" s="9" t="s">
        <v>13</v>
      </c>
      <c r="N654" s="103" t="s">
        <v>13</v>
      </c>
      <c r="O654" s="104"/>
      <c r="P654" s="10" t="s">
        <v>13</v>
      </c>
    </row>
    <row r="655" spans="1:16" x14ac:dyDescent="0.25">
      <c r="A655" s="16"/>
      <c r="B655" s="112" t="s">
        <v>591</v>
      </c>
      <c r="C655" s="113"/>
      <c r="D655" s="113"/>
      <c r="E655" s="113"/>
      <c r="F655" s="37">
        <f>SUM(F653:F654)</f>
        <v>488652</v>
      </c>
      <c r="G655" s="37">
        <f>SUM(G653:G654)</f>
        <v>350000</v>
      </c>
      <c r="H655" s="42">
        <f t="shared" ref="H655:I655" si="267">SUM(H653:H654)</f>
        <v>350000</v>
      </c>
      <c r="I655" s="42">
        <f t="shared" si="267"/>
        <v>350000</v>
      </c>
      <c r="J655" s="7" t="s">
        <v>13</v>
      </c>
      <c r="K655" s="9" t="s">
        <v>13</v>
      </c>
      <c r="L655" s="9" t="s">
        <v>13</v>
      </c>
      <c r="M655" s="9" t="s">
        <v>13</v>
      </c>
      <c r="N655" s="103" t="s">
        <v>13</v>
      </c>
      <c r="O655" s="104"/>
      <c r="P655" s="10" t="s">
        <v>13</v>
      </c>
    </row>
    <row r="656" spans="1:16" ht="17.100000000000001" customHeight="1" x14ac:dyDescent="0.25">
      <c r="A656" s="28">
        <v>105</v>
      </c>
      <c r="B656" s="98" t="s">
        <v>599</v>
      </c>
      <c r="C656" s="99"/>
      <c r="D656" s="99"/>
      <c r="E656" s="99"/>
      <c r="F656" s="99"/>
      <c r="G656" s="99"/>
      <c r="H656" s="114"/>
      <c r="I656" s="114"/>
      <c r="J656" s="99"/>
      <c r="K656" s="99"/>
      <c r="L656" s="99"/>
      <c r="M656" s="99"/>
      <c r="N656" s="99"/>
      <c r="O656" s="99"/>
      <c r="P656" s="89"/>
    </row>
    <row r="657" spans="1:16" x14ac:dyDescent="0.25">
      <c r="A657" s="16">
        <v>187</v>
      </c>
      <c r="B657" s="90" t="s">
        <v>600</v>
      </c>
      <c r="C657" s="91"/>
      <c r="D657" s="92" t="s">
        <v>601</v>
      </c>
      <c r="E657" s="93"/>
      <c r="F657" s="33">
        <v>896016</v>
      </c>
      <c r="G657" s="53">
        <v>806414</v>
      </c>
      <c r="H657" s="63">
        <v>0</v>
      </c>
      <c r="I657" s="63">
        <v>0</v>
      </c>
      <c r="J657" s="3">
        <v>66</v>
      </c>
      <c r="K657" s="4">
        <v>32</v>
      </c>
      <c r="L657" s="83">
        <v>7</v>
      </c>
      <c r="M657" s="83">
        <v>7</v>
      </c>
      <c r="N657" s="94">
        <v>0</v>
      </c>
      <c r="O657" s="93"/>
      <c r="P657" s="83">
        <v>0</v>
      </c>
    </row>
    <row r="658" spans="1:16" x14ac:dyDescent="0.25">
      <c r="A658" s="16"/>
      <c r="B658" s="101" t="s">
        <v>19</v>
      </c>
      <c r="C658" s="102"/>
      <c r="D658" s="102"/>
      <c r="E658" s="102"/>
      <c r="F658" s="35">
        <f>SUM(F657)</f>
        <v>896016</v>
      </c>
      <c r="G658" s="35">
        <f>SUM(G657)</f>
        <v>806414</v>
      </c>
      <c r="H658" s="45">
        <f t="shared" ref="H658:I658" si="268">SUM(H657)</f>
        <v>0</v>
      </c>
      <c r="I658" s="45">
        <f t="shared" si="268"/>
        <v>0</v>
      </c>
      <c r="J658" s="7" t="s">
        <v>13</v>
      </c>
      <c r="K658" s="8" t="s">
        <v>13</v>
      </c>
      <c r="L658" s="9" t="s">
        <v>13</v>
      </c>
      <c r="M658" s="9" t="s">
        <v>13</v>
      </c>
      <c r="N658" s="103" t="s">
        <v>13</v>
      </c>
      <c r="O658" s="104"/>
      <c r="P658" s="10" t="s">
        <v>13</v>
      </c>
    </row>
    <row r="659" spans="1:16" x14ac:dyDescent="0.25">
      <c r="A659" s="16"/>
      <c r="B659" s="105" t="s">
        <v>20</v>
      </c>
      <c r="C659" s="91"/>
      <c r="D659" s="91"/>
      <c r="E659" s="91"/>
      <c r="F659" s="6">
        <v>0</v>
      </c>
      <c r="G659" s="6">
        <v>0</v>
      </c>
      <c r="H659" s="14">
        <v>0</v>
      </c>
      <c r="I659" s="14">
        <v>0</v>
      </c>
      <c r="J659" s="7" t="s">
        <v>13</v>
      </c>
      <c r="K659" s="9" t="s">
        <v>13</v>
      </c>
      <c r="L659" s="9" t="s">
        <v>13</v>
      </c>
      <c r="M659" s="9" t="s">
        <v>13</v>
      </c>
      <c r="N659" s="103" t="s">
        <v>13</v>
      </c>
      <c r="O659" s="104"/>
      <c r="P659" s="10" t="s">
        <v>13</v>
      </c>
    </row>
    <row r="660" spans="1:16" x14ac:dyDescent="0.25">
      <c r="A660" s="16"/>
      <c r="B660" s="112" t="s">
        <v>602</v>
      </c>
      <c r="C660" s="113"/>
      <c r="D660" s="113"/>
      <c r="E660" s="113"/>
      <c r="F660" s="37">
        <f>SUM(F658:F659)</f>
        <v>896016</v>
      </c>
      <c r="G660" s="37">
        <f>SUM(G658:G659)</f>
        <v>806414</v>
      </c>
      <c r="H660" s="42">
        <f t="shared" ref="H660:I660" si="269">SUM(H658:H659)</f>
        <v>0</v>
      </c>
      <c r="I660" s="42">
        <f t="shared" si="269"/>
        <v>0</v>
      </c>
      <c r="J660" s="7" t="s">
        <v>13</v>
      </c>
      <c r="K660" s="9" t="s">
        <v>13</v>
      </c>
      <c r="L660" s="9" t="s">
        <v>13</v>
      </c>
      <c r="M660" s="9" t="s">
        <v>13</v>
      </c>
      <c r="N660" s="103" t="s">
        <v>13</v>
      </c>
      <c r="O660" s="104"/>
      <c r="P660" s="10" t="s">
        <v>13</v>
      </c>
    </row>
    <row r="661" spans="1:16" ht="17.100000000000001" customHeight="1" x14ac:dyDescent="0.25">
      <c r="A661" s="28">
        <v>106</v>
      </c>
      <c r="B661" s="98" t="s">
        <v>603</v>
      </c>
      <c r="C661" s="99"/>
      <c r="D661" s="99"/>
      <c r="E661" s="99"/>
      <c r="F661" s="99"/>
      <c r="G661" s="99"/>
      <c r="H661" s="114"/>
      <c r="I661" s="114"/>
      <c r="J661" s="99"/>
      <c r="K661" s="99"/>
      <c r="L661" s="99"/>
      <c r="M661" s="99"/>
      <c r="N661" s="99"/>
      <c r="O661" s="99"/>
      <c r="P661" s="89"/>
    </row>
    <row r="662" spans="1:16" x14ac:dyDescent="0.25">
      <c r="A662" s="16">
        <v>188</v>
      </c>
      <c r="B662" s="90" t="s">
        <v>604</v>
      </c>
      <c r="C662" s="91"/>
      <c r="D662" s="92" t="s">
        <v>605</v>
      </c>
      <c r="E662" s="93"/>
      <c r="F662" s="33">
        <v>507046</v>
      </c>
      <c r="G662" s="53">
        <v>350000</v>
      </c>
      <c r="H662" s="54">
        <v>0</v>
      </c>
      <c r="I662" s="54">
        <v>0</v>
      </c>
      <c r="J662" s="3">
        <v>89</v>
      </c>
      <c r="K662" s="4">
        <v>37</v>
      </c>
      <c r="L662" s="83">
        <v>7</v>
      </c>
      <c r="M662" s="83">
        <v>7</v>
      </c>
      <c r="N662" s="94">
        <v>0</v>
      </c>
      <c r="O662" s="93"/>
      <c r="P662" s="83">
        <v>0</v>
      </c>
    </row>
    <row r="663" spans="1:16" x14ac:dyDescent="0.25">
      <c r="A663" s="16"/>
      <c r="B663" s="101" t="s">
        <v>19</v>
      </c>
      <c r="C663" s="102"/>
      <c r="D663" s="102"/>
      <c r="E663" s="102"/>
      <c r="F663" s="35">
        <f>SUM(F662)</f>
        <v>507046</v>
      </c>
      <c r="G663" s="35">
        <f>SUM(G662)</f>
        <v>350000</v>
      </c>
      <c r="H663" s="45">
        <f t="shared" ref="H663:I663" si="270">SUM(H662)</f>
        <v>0</v>
      </c>
      <c r="I663" s="45">
        <f t="shared" si="270"/>
        <v>0</v>
      </c>
      <c r="J663" s="7" t="s">
        <v>13</v>
      </c>
      <c r="K663" s="8" t="s">
        <v>13</v>
      </c>
      <c r="L663" s="9" t="s">
        <v>13</v>
      </c>
      <c r="M663" s="9" t="s">
        <v>13</v>
      </c>
      <c r="N663" s="103" t="s">
        <v>13</v>
      </c>
      <c r="O663" s="104"/>
      <c r="P663" s="10" t="s">
        <v>13</v>
      </c>
    </row>
    <row r="664" spans="1:16" x14ac:dyDescent="0.25">
      <c r="A664" s="16"/>
      <c r="B664" s="105" t="s">
        <v>20</v>
      </c>
      <c r="C664" s="91"/>
      <c r="D664" s="91"/>
      <c r="E664" s="91"/>
      <c r="F664" s="6">
        <v>0</v>
      </c>
      <c r="G664" s="6">
        <v>0</v>
      </c>
      <c r="H664" s="14">
        <v>0</v>
      </c>
      <c r="I664" s="14">
        <v>0</v>
      </c>
      <c r="J664" s="7" t="s">
        <v>13</v>
      </c>
      <c r="K664" s="9" t="s">
        <v>13</v>
      </c>
      <c r="L664" s="9" t="s">
        <v>13</v>
      </c>
      <c r="M664" s="9" t="s">
        <v>13</v>
      </c>
      <c r="N664" s="103" t="s">
        <v>13</v>
      </c>
      <c r="O664" s="104"/>
      <c r="P664" s="10" t="s">
        <v>13</v>
      </c>
    </row>
    <row r="665" spans="1:16" x14ac:dyDescent="0.25">
      <c r="A665" s="16"/>
      <c r="B665" s="112" t="s">
        <v>606</v>
      </c>
      <c r="C665" s="113"/>
      <c r="D665" s="113"/>
      <c r="E665" s="113"/>
      <c r="F665" s="37">
        <f>SUM(F663:F664)</f>
        <v>507046</v>
      </c>
      <c r="G665" s="37">
        <f>SUM(G663:G664)</f>
        <v>350000</v>
      </c>
      <c r="H665" s="42">
        <f t="shared" ref="H665:I665" si="271">SUM(H663:H664)</f>
        <v>0</v>
      </c>
      <c r="I665" s="42">
        <f t="shared" si="271"/>
        <v>0</v>
      </c>
      <c r="J665" s="7" t="s">
        <v>13</v>
      </c>
      <c r="K665" s="9" t="s">
        <v>13</v>
      </c>
      <c r="L665" s="9" t="s">
        <v>13</v>
      </c>
      <c r="M665" s="9" t="s">
        <v>13</v>
      </c>
      <c r="N665" s="103" t="s">
        <v>13</v>
      </c>
      <c r="O665" s="104"/>
      <c r="P665" s="10" t="s">
        <v>13</v>
      </c>
    </row>
    <row r="666" spans="1:16" ht="17.100000000000001" customHeight="1" x14ac:dyDescent="0.25">
      <c r="A666" s="28">
        <v>107</v>
      </c>
      <c r="B666" s="98" t="s">
        <v>607</v>
      </c>
      <c r="C666" s="99"/>
      <c r="D666" s="99"/>
      <c r="E666" s="99"/>
      <c r="F666" s="99"/>
      <c r="G666" s="99"/>
      <c r="H666" s="114"/>
      <c r="I666" s="114"/>
      <c r="J666" s="99"/>
      <c r="K666" s="99"/>
      <c r="L666" s="99"/>
      <c r="M666" s="99"/>
      <c r="N666" s="99"/>
      <c r="O666" s="99"/>
      <c r="P666" s="89"/>
    </row>
    <row r="667" spans="1:16" x14ac:dyDescent="0.25">
      <c r="A667" s="16">
        <v>189</v>
      </c>
      <c r="B667" s="90" t="s">
        <v>608</v>
      </c>
      <c r="C667" s="91"/>
      <c r="D667" s="92" t="s">
        <v>609</v>
      </c>
      <c r="E667" s="93"/>
      <c r="F667" s="33">
        <v>770000</v>
      </c>
      <c r="G667" s="53">
        <v>350000</v>
      </c>
      <c r="H667" s="54">
        <v>0</v>
      </c>
      <c r="I667" s="54">
        <v>0</v>
      </c>
      <c r="J667" s="3">
        <v>103</v>
      </c>
      <c r="K667" s="4">
        <v>37</v>
      </c>
      <c r="L667" s="83">
        <v>7</v>
      </c>
      <c r="M667" s="83">
        <v>7</v>
      </c>
      <c r="N667" s="94">
        <v>0</v>
      </c>
      <c r="O667" s="93"/>
      <c r="P667" s="83">
        <v>0</v>
      </c>
    </row>
    <row r="668" spans="1:16" x14ac:dyDescent="0.25">
      <c r="A668" s="16"/>
      <c r="B668" s="101" t="s">
        <v>19</v>
      </c>
      <c r="C668" s="102"/>
      <c r="D668" s="102"/>
      <c r="E668" s="102"/>
      <c r="F668" s="35">
        <f>SUM(F667)</f>
        <v>770000</v>
      </c>
      <c r="G668" s="35">
        <f>SUM(G667)</f>
        <v>350000</v>
      </c>
      <c r="H668" s="45">
        <f t="shared" ref="H668:I668" si="272">SUM(H667)</f>
        <v>0</v>
      </c>
      <c r="I668" s="45">
        <f t="shared" si="272"/>
        <v>0</v>
      </c>
      <c r="J668" s="7" t="s">
        <v>13</v>
      </c>
      <c r="K668" s="8" t="s">
        <v>13</v>
      </c>
      <c r="L668" s="9" t="s">
        <v>13</v>
      </c>
      <c r="M668" s="9" t="s">
        <v>13</v>
      </c>
      <c r="N668" s="103" t="s">
        <v>13</v>
      </c>
      <c r="O668" s="104"/>
      <c r="P668" s="10" t="s">
        <v>13</v>
      </c>
    </row>
    <row r="669" spans="1:16" x14ac:dyDescent="0.25">
      <c r="A669" s="16"/>
      <c r="B669" s="105" t="s">
        <v>20</v>
      </c>
      <c r="C669" s="91"/>
      <c r="D669" s="91"/>
      <c r="E669" s="91"/>
      <c r="F669" s="6">
        <v>0</v>
      </c>
      <c r="G669" s="6">
        <v>0</v>
      </c>
      <c r="H669" s="14">
        <v>0</v>
      </c>
      <c r="I669" s="14">
        <v>0</v>
      </c>
      <c r="J669" s="7" t="s">
        <v>13</v>
      </c>
      <c r="K669" s="9" t="s">
        <v>13</v>
      </c>
      <c r="L669" s="9" t="s">
        <v>13</v>
      </c>
      <c r="M669" s="9" t="s">
        <v>13</v>
      </c>
      <c r="N669" s="103" t="s">
        <v>13</v>
      </c>
      <c r="O669" s="104"/>
      <c r="P669" s="10" t="s">
        <v>13</v>
      </c>
    </row>
    <row r="670" spans="1:16" x14ac:dyDescent="0.25">
      <c r="A670" s="16"/>
      <c r="B670" s="112" t="s">
        <v>610</v>
      </c>
      <c r="C670" s="113"/>
      <c r="D670" s="113"/>
      <c r="E670" s="113"/>
      <c r="F670" s="37">
        <f>SUM(F668:F669)</f>
        <v>770000</v>
      </c>
      <c r="G670" s="37">
        <f>SUM(G668:G669)</f>
        <v>350000</v>
      </c>
      <c r="H670" s="42">
        <f t="shared" ref="H670:I670" si="273">SUM(H668:H669)</f>
        <v>0</v>
      </c>
      <c r="I670" s="42">
        <f t="shared" si="273"/>
        <v>0</v>
      </c>
      <c r="J670" s="7" t="s">
        <v>13</v>
      </c>
      <c r="K670" s="9" t="s">
        <v>13</v>
      </c>
      <c r="L670" s="9" t="s">
        <v>13</v>
      </c>
      <c r="M670" s="9" t="s">
        <v>13</v>
      </c>
      <c r="N670" s="103" t="s">
        <v>13</v>
      </c>
      <c r="O670" s="104"/>
      <c r="P670" s="10" t="s">
        <v>13</v>
      </c>
    </row>
    <row r="671" spans="1:16" ht="17.100000000000001" customHeight="1" x14ac:dyDescent="0.25">
      <c r="A671" s="28">
        <v>108</v>
      </c>
      <c r="B671" s="98" t="s">
        <v>611</v>
      </c>
      <c r="C671" s="99"/>
      <c r="D671" s="99"/>
      <c r="E671" s="99"/>
      <c r="F671" s="99"/>
      <c r="G671" s="99"/>
      <c r="H671" s="114"/>
      <c r="I671" s="114"/>
      <c r="J671" s="99"/>
      <c r="K671" s="99"/>
      <c r="L671" s="99"/>
      <c r="M671" s="99"/>
      <c r="N671" s="99"/>
      <c r="O671" s="99"/>
      <c r="P671" s="89"/>
    </row>
    <row r="672" spans="1:16" x14ac:dyDescent="0.25">
      <c r="A672" s="16">
        <v>190</v>
      </c>
      <c r="B672" s="90" t="s">
        <v>612</v>
      </c>
      <c r="C672" s="91"/>
      <c r="D672" s="92" t="s">
        <v>613</v>
      </c>
      <c r="E672" s="93"/>
      <c r="F672" s="33">
        <v>437500</v>
      </c>
      <c r="G672" s="53">
        <v>350000</v>
      </c>
      <c r="H672" s="54">
        <v>350000</v>
      </c>
      <c r="I672" s="54">
        <v>350000</v>
      </c>
      <c r="J672" s="3">
        <v>73</v>
      </c>
      <c r="K672" s="4">
        <v>75</v>
      </c>
      <c r="L672" s="83">
        <v>7</v>
      </c>
      <c r="M672" s="83">
        <v>7</v>
      </c>
      <c r="N672" s="94">
        <v>0</v>
      </c>
      <c r="O672" s="93"/>
      <c r="P672" s="83">
        <v>0</v>
      </c>
    </row>
    <row r="673" spans="1:16" x14ac:dyDescent="0.25">
      <c r="A673" s="16"/>
      <c r="B673" s="101" t="s">
        <v>19</v>
      </c>
      <c r="C673" s="102"/>
      <c r="D673" s="102"/>
      <c r="E673" s="102"/>
      <c r="F673" s="35">
        <f>SUM(F672)</f>
        <v>437500</v>
      </c>
      <c r="G673" s="35">
        <f>SUM(G672)</f>
        <v>350000</v>
      </c>
      <c r="H673" s="45">
        <f t="shared" ref="H673:I673" si="274">SUM(H672)</f>
        <v>350000</v>
      </c>
      <c r="I673" s="45">
        <f t="shared" si="274"/>
        <v>350000</v>
      </c>
      <c r="J673" s="7" t="s">
        <v>13</v>
      </c>
      <c r="K673" s="8" t="s">
        <v>13</v>
      </c>
      <c r="L673" s="9" t="s">
        <v>13</v>
      </c>
      <c r="M673" s="9" t="s">
        <v>13</v>
      </c>
      <c r="N673" s="103" t="s">
        <v>13</v>
      </c>
      <c r="O673" s="104"/>
      <c r="P673" s="10" t="s">
        <v>13</v>
      </c>
    </row>
    <row r="674" spans="1:16" x14ac:dyDescent="0.25">
      <c r="A674" s="16"/>
      <c r="B674" s="105" t="s">
        <v>20</v>
      </c>
      <c r="C674" s="91"/>
      <c r="D674" s="91"/>
      <c r="E674" s="91"/>
      <c r="F674" s="6">
        <v>0</v>
      </c>
      <c r="G674" s="6">
        <v>0</v>
      </c>
      <c r="H674" s="14">
        <v>0</v>
      </c>
      <c r="I674" s="14">
        <v>0</v>
      </c>
      <c r="J674" s="7" t="s">
        <v>13</v>
      </c>
      <c r="K674" s="9" t="s">
        <v>13</v>
      </c>
      <c r="L674" s="9" t="s">
        <v>13</v>
      </c>
      <c r="M674" s="9" t="s">
        <v>13</v>
      </c>
      <c r="N674" s="103" t="s">
        <v>13</v>
      </c>
      <c r="O674" s="104"/>
      <c r="P674" s="10" t="s">
        <v>13</v>
      </c>
    </row>
    <row r="675" spans="1:16" x14ac:dyDescent="0.25">
      <c r="A675" s="16"/>
      <c r="B675" s="112" t="s">
        <v>614</v>
      </c>
      <c r="C675" s="113"/>
      <c r="D675" s="113"/>
      <c r="E675" s="113"/>
      <c r="F675" s="37">
        <f>SUM(F673:F674)</f>
        <v>437500</v>
      </c>
      <c r="G675" s="37">
        <f>SUM(G673:G674)</f>
        <v>350000</v>
      </c>
      <c r="H675" s="42">
        <f t="shared" ref="H675:I675" si="275">SUM(H673:H674)</f>
        <v>350000</v>
      </c>
      <c r="I675" s="42">
        <f t="shared" si="275"/>
        <v>350000</v>
      </c>
      <c r="J675" s="7" t="s">
        <v>13</v>
      </c>
      <c r="K675" s="9" t="s">
        <v>13</v>
      </c>
      <c r="L675" s="9" t="s">
        <v>13</v>
      </c>
      <c r="M675" s="9" t="s">
        <v>13</v>
      </c>
      <c r="N675" s="103" t="s">
        <v>13</v>
      </c>
      <c r="O675" s="104"/>
      <c r="P675" s="10" t="s">
        <v>13</v>
      </c>
    </row>
    <row r="676" spans="1:16" ht="17.100000000000001" customHeight="1" x14ac:dyDescent="0.25">
      <c r="A676" s="28">
        <v>109</v>
      </c>
      <c r="B676" s="98" t="s">
        <v>615</v>
      </c>
      <c r="C676" s="99"/>
      <c r="D676" s="99"/>
      <c r="E676" s="99"/>
      <c r="F676" s="99"/>
      <c r="G676" s="99"/>
      <c r="H676" s="114"/>
      <c r="I676" s="114"/>
      <c r="J676" s="99"/>
      <c r="K676" s="99"/>
      <c r="L676" s="99"/>
      <c r="M676" s="99"/>
      <c r="N676" s="99"/>
      <c r="O676" s="99"/>
      <c r="P676" s="89"/>
    </row>
    <row r="677" spans="1:16" x14ac:dyDescent="0.25">
      <c r="A677" s="16">
        <v>191</v>
      </c>
      <c r="B677" s="90" t="s">
        <v>616</v>
      </c>
      <c r="C677" s="91"/>
      <c r="D677" s="92" t="s">
        <v>617</v>
      </c>
      <c r="E677" s="93"/>
      <c r="F677" s="33">
        <v>414919</v>
      </c>
      <c r="G677" s="53">
        <v>350000</v>
      </c>
      <c r="H677" s="54">
        <v>350000</v>
      </c>
      <c r="I677" s="54">
        <v>350000</v>
      </c>
      <c r="J677" s="3">
        <v>67</v>
      </c>
      <c r="K677" s="4">
        <v>75</v>
      </c>
      <c r="L677" s="83">
        <v>7</v>
      </c>
      <c r="M677" s="83">
        <v>7</v>
      </c>
      <c r="N677" s="94">
        <v>0</v>
      </c>
      <c r="O677" s="93"/>
      <c r="P677" s="83">
        <v>0</v>
      </c>
    </row>
    <row r="678" spans="1:16" x14ac:dyDescent="0.25">
      <c r="A678" s="16">
        <v>192</v>
      </c>
      <c r="B678" s="90" t="s">
        <v>618</v>
      </c>
      <c r="C678" s="91"/>
      <c r="D678" s="92" t="s">
        <v>619</v>
      </c>
      <c r="E678" s="93"/>
      <c r="F678" s="33">
        <v>399482</v>
      </c>
      <c r="G678" s="53">
        <v>350000</v>
      </c>
      <c r="H678" s="54">
        <v>0</v>
      </c>
      <c r="I678" s="54">
        <v>0</v>
      </c>
      <c r="J678" s="3">
        <v>75</v>
      </c>
      <c r="K678" s="4">
        <v>25</v>
      </c>
      <c r="L678" s="83">
        <v>7</v>
      </c>
      <c r="M678" s="83">
        <v>7</v>
      </c>
      <c r="N678" s="94">
        <v>0</v>
      </c>
      <c r="O678" s="93"/>
      <c r="P678" s="83">
        <v>0</v>
      </c>
    </row>
    <row r="679" spans="1:16" x14ac:dyDescent="0.25">
      <c r="A679" s="16"/>
      <c r="B679" s="101" t="s">
        <v>19</v>
      </c>
      <c r="C679" s="102"/>
      <c r="D679" s="102"/>
      <c r="E679" s="102"/>
      <c r="F679" s="35">
        <f>SUM(F677:F678)</f>
        <v>814401</v>
      </c>
      <c r="G679" s="35">
        <f>SUM(G677:G678)</f>
        <v>700000</v>
      </c>
      <c r="H679" s="45">
        <f t="shared" ref="H679:I679" si="276">SUM(H677:H678)</f>
        <v>350000</v>
      </c>
      <c r="I679" s="45">
        <f t="shared" si="276"/>
        <v>350000</v>
      </c>
      <c r="J679" s="7" t="s">
        <v>13</v>
      </c>
      <c r="K679" s="8" t="s">
        <v>13</v>
      </c>
      <c r="L679" s="9" t="s">
        <v>13</v>
      </c>
      <c r="M679" s="9" t="s">
        <v>13</v>
      </c>
      <c r="N679" s="103" t="s">
        <v>13</v>
      </c>
      <c r="O679" s="104"/>
      <c r="P679" s="10" t="s">
        <v>13</v>
      </c>
    </row>
    <row r="680" spans="1:16" x14ac:dyDescent="0.25">
      <c r="A680" s="16"/>
      <c r="B680" s="105" t="s">
        <v>20</v>
      </c>
      <c r="C680" s="91"/>
      <c r="D680" s="91"/>
      <c r="E680" s="91"/>
      <c r="F680" s="6">
        <v>0</v>
      </c>
      <c r="G680" s="6">
        <v>0</v>
      </c>
      <c r="H680" s="14">
        <v>0</v>
      </c>
      <c r="I680" s="14">
        <v>0</v>
      </c>
      <c r="J680" s="7" t="s">
        <v>13</v>
      </c>
      <c r="K680" s="9" t="s">
        <v>13</v>
      </c>
      <c r="L680" s="9" t="s">
        <v>13</v>
      </c>
      <c r="M680" s="9" t="s">
        <v>13</v>
      </c>
      <c r="N680" s="103" t="s">
        <v>13</v>
      </c>
      <c r="O680" s="104"/>
      <c r="P680" s="10" t="s">
        <v>13</v>
      </c>
    </row>
    <row r="681" spans="1:16" x14ac:dyDescent="0.25">
      <c r="A681" s="16"/>
      <c r="B681" s="112" t="s">
        <v>620</v>
      </c>
      <c r="C681" s="113"/>
      <c r="D681" s="113"/>
      <c r="E681" s="113"/>
      <c r="F681" s="37">
        <f>SUM(F679:F680)</f>
        <v>814401</v>
      </c>
      <c r="G681" s="37">
        <f>SUM(G679:G680)</f>
        <v>700000</v>
      </c>
      <c r="H681" s="42">
        <f t="shared" ref="H681:I681" si="277">SUM(H679:H680)</f>
        <v>350000</v>
      </c>
      <c r="I681" s="42">
        <f t="shared" si="277"/>
        <v>350000</v>
      </c>
      <c r="J681" s="7" t="s">
        <v>13</v>
      </c>
      <c r="K681" s="9" t="s">
        <v>13</v>
      </c>
      <c r="L681" s="9" t="s">
        <v>13</v>
      </c>
      <c r="M681" s="9" t="s">
        <v>13</v>
      </c>
      <c r="N681" s="103" t="s">
        <v>13</v>
      </c>
      <c r="O681" s="104"/>
      <c r="P681" s="10" t="s">
        <v>13</v>
      </c>
    </row>
    <row r="682" spans="1:16" ht="17.100000000000001" customHeight="1" x14ac:dyDescent="0.25">
      <c r="A682" s="28">
        <v>110</v>
      </c>
      <c r="B682" s="98" t="s">
        <v>621</v>
      </c>
      <c r="C682" s="99"/>
      <c r="D682" s="99"/>
      <c r="E682" s="99"/>
      <c r="F682" s="99"/>
      <c r="G682" s="99"/>
      <c r="H682" s="114"/>
      <c r="I682" s="114"/>
      <c r="J682" s="99"/>
      <c r="K682" s="99"/>
      <c r="L682" s="99"/>
      <c r="M682" s="99"/>
      <c r="N682" s="99"/>
      <c r="O682" s="99"/>
      <c r="P682" s="89"/>
    </row>
    <row r="683" spans="1:16" x14ac:dyDescent="0.25">
      <c r="A683" s="16">
        <v>193</v>
      </c>
      <c r="B683" s="90" t="s">
        <v>622</v>
      </c>
      <c r="C683" s="91"/>
      <c r="D683" s="92" t="s">
        <v>623</v>
      </c>
      <c r="E683" s="93"/>
      <c r="F683" s="2">
        <v>101614</v>
      </c>
      <c r="G683" s="49">
        <v>64000</v>
      </c>
      <c r="H683" s="18">
        <v>0</v>
      </c>
      <c r="I683" s="18">
        <v>0</v>
      </c>
      <c r="J683" s="3">
        <v>89</v>
      </c>
      <c r="K683" s="4" t="s">
        <v>697</v>
      </c>
      <c r="L683" s="83">
        <v>7</v>
      </c>
      <c r="M683" s="83">
        <v>7</v>
      </c>
      <c r="N683" s="94">
        <v>0</v>
      </c>
      <c r="O683" s="93"/>
      <c r="P683" s="83">
        <v>0</v>
      </c>
    </row>
    <row r="684" spans="1:16" x14ac:dyDescent="0.25">
      <c r="A684" s="16"/>
      <c r="B684" s="101" t="s">
        <v>19</v>
      </c>
      <c r="C684" s="102"/>
      <c r="D684" s="102"/>
      <c r="E684" s="102"/>
      <c r="F684" s="35">
        <v>0</v>
      </c>
      <c r="G684" s="35">
        <v>0</v>
      </c>
      <c r="H684" s="45">
        <v>0</v>
      </c>
      <c r="I684" s="45">
        <v>0</v>
      </c>
      <c r="J684" s="7" t="s">
        <v>13</v>
      </c>
      <c r="K684" s="8" t="s">
        <v>13</v>
      </c>
      <c r="L684" s="9" t="s">
        <v>13</v>
      </c>
      <c r="M684" s="9" t="s">
        <v>13</v>
      </c>
      <c r="N684" s="103" t="s">
        <v>13</v>
      </c>
      <c r="O684" s="104"/>
      <c r="P684" s="10" t="s">
        <v>13</v>
      </c>
    </row>
    <row r="685" spans="1:16" x14ac:dyDescent="0.25">
      <c r="A685" s="16"/>
      <c r="B685" s="105" t="s">
        <v>20</v>
      </c>
      <c r="C685" s="91"/>
      <c r="D685" s="91"/>
      <c r="E685" s="91"/>
      <c r="F685" s="6">
        <f>F683</f>
        <v>101614</v>
      </c>
      <c r="G685" s="6">
        <f>G683</f>
        <v>64000</v>
      </c>
      <c r="H685" s="14">
        <f t="shared" ref="H685:I685" si="278">H683</f>
        <v>0</v>
      </c>
      <c r="I685" s="14">
        <f t="shared" si="278"/>
        <v>0</v>
      </c>
      <c r="J685" s="7" t="s">
        <v>13</v>
      </c>
      <c r="K685" s="9" t="s">
        <v>13</v>
      </c>
      <c r="L685" s="9" t="s">
        <v>13</v>
      </c>
      <c r="M685" s="9" t="s">
        <v>13</v>
      </c>
      <c r="N685" s="103" t="s">
        <v>13</v>
      </c>
      <c r="O685" s="104"/>
      <c r="P685" s="10" t="s">
        <v>13</v>
      </c>
    </row>
    <row r="686" spans="1:16" x14ac:dyDescent="0.25">
      <c r="A686" s="16"/>
      <c r="B686" s="121" t="s">
        <v>624</v>
      </c>
      <c r="C686" s="122"/>
      <c r="D686" s="122"/>
      <c r="E686" s="122"/>
      <c r="F686" s="39">
        <f>SUM(F684:F685)</f>
        <v>101614</v>
      </c>
      <c r="G686" s="39">
        <f>SUM(G684:G685)</f>
        <v>64000</v>
      </c>
      <c r="H686" s="42">
        <f t="shared" ref="H686:I686" si="279">SUM(H684:H685)</f>
        <v>0</v>
      </c>
      <c r="I686" s="42">
        <f t="shared" si="279"/>
        <v>0</v>
      </c>
      <c r="J686" s="7" t="s">
        <v>13</v>
      </c>
      <c r="K686" s="9" t="s">
        <v>13</v>
      </c>
      <c r="L686" s="9" t="s">
        <v>13</v>
      </c>
      <c r="M686" s="9" t="s">
        <v>13</v>
      </c>
      <c r="N686" s="103" t="s">
        <v>13</v>
      </c>
      <c r="O686" s="104"/>
      <c r="P686" s="10" t="s">
        <v>13</v>
      </c>
    </row>
    <row r="687" spans="1:16" x14ac:dyDescent="0.25">
      <c r="A687" s="16"/>
      <c r="B687" s="123" t="s">
        <v>19</v>
      </c>
      <c r="C687" s="124"/>
      <c r="D687" s="124"/>
      <c r="E687" s="124"/>
      <c r="F687" s="41">
        <f>SUM(F648+F653+F658+F663+F668+F673+F679+F684)</f>
        <v>3913615</v>
      </c>
      <c r="G687" s="41">
        <f>SUM(G648+G653+G658+G663+G668+G673+G679+G684)</f>
        <v>2906414</v>
      </c>
      <c r="H687" s="41">
        <f t="shared" ref="H687:I687" si="280">SUM(H648+H653+H658+H663+H668+H673+H679+H684)</f>
        <v>1050000</v>
      </c>
      <c r="I687" s="41">
        <f t="shared" si="280"/>
        <v>1050000</v>
      </c>
      <c r="J687" s="7" t="s">
        <v>13</v>
      </c>
      <c r="K687" s="9" t="s">
        <v>13</v>
      </c>
      <c r="L687" s="9" t="s">
        <v>13</v>
      </c>
      <c r="M687" s="9" t="s">
        <v>13</v>
      </c>
      <c r="N687" s="103" t="s">
        <v>13</v>
      </c>
      <c r="O687" s="104"/>
      <c r="P687" s="10" t="s">
        <v>13</v>
      </c>
    </row>
    <row r="688" spans="1:16" x14ac:dyDescent="0.25">
      <c r="A688" s="16"/>
      <c r="B688" s="116" t="s">
        <v>20</v>
      </c>
      <c r="C688" s="117"/>
      <c r="D688" s="117"/>
      <c r="E688" s="117"/>
      <c r="F688" s="24">
        <f>SUM(F649+F654+F659+F664+F669+F674+F680+F685)</f>
        <v>567710</v>
      </c>
      <c r="G688" s="24">
        <f>SUM(G649+G654+G659+G664+G669+G674+G680+G685)</f>
        <v>455816</v>
      </c>
      <c r="H688" s="24">
        <f t="shared" ref="H688:I688" si="281">SUM(H649+H654+H659+H664+H669+H674+H680+H685)</f>
        <v>203616</v>
      </c>
      <c r="I688" s="24">
        <f t="shared" si="281"/>
        <v>203616</v>
      </c>
      <c r="J688" s="7" t="s">
        <v>13</v>
      </c>
      <c r="K688" s="9" t="s">
        <v>13</v>
      </c>
      <c r="L688" s="9" t="s">
        <v>13</v>
      </c>
      <c r="M688" s="9" t="s">
        <v>13</v>
      </c>
      <c r="N688" s="103" t="s">
        <v>13</v>
      </c>
      <c r="O688" s="104"/>
      <c r="P688" s="10" t="s">
        <v>13</v>
      </c>
    </row>
    <row r="689" spans="1:16" x14ac:dyDescent="0.25">
      <c r="A689" s="16"/>
      <c r="B689" s="118" t="s">
        <v>625</v>
      </c>
      <c r="C689" s="119"/>
      <c r="D689" s="119"/>
      <c r="E689" s="119"/>
      <c r="F689" s="40">
        <f>SUM(F687:F688)</f>
        <v>4481325</v>
      </c>
      <c r="G689" s="40">
        <f>SUM(G687:G688)</f>
        <v>3362230</v>
      </c>
      <c r="H689" s="40">
        <f t="shared" ref="H689:I689" si="282">SUM(H687:H688)</f>
        <v>1253616</v>
      </c>
      <c r="I689" s="40">
        <f t="shared" si="282"/>
        <v>1253616</v>
      </c>
      <c r="J689" s="7" t="s">
        <v>13</v>
      </c>
      <c r="K689" s="9" t="s">
        <v>13</v>
      </c>
      <c r="L689" s="9" t="s">
        <v>13</v>
      </c>
      <c r="M689" s="9" t="s">
        <v>13</v>
      </c>
      <c r="N689" s="103" t="s">
        <v>13</v>
      </c>
      <c r="O689" s="104"/>
      <c r="P689" s="10" t="s">
        <v>13</v>
      </c>
    </row>
    <row r="690" spans="1:16" ht="18.600000000000001" customHeight="1" x14ac:dyDescent="0.25">
      <c r="A690" s="30" t="s">
        <v>690</v>
      </c>
      <c r="B690" s="120" t="s">
        <v>626</v>
      </c>
      <c r="C690" s="91"/>
      <c r="D690" s="91"/>
      <c r="E690" s="91"/>
      <c r="F690" s="91"/>
      <c r="G690" s="91"/>
      <c r="H690" s="91"/>
      <c r="I690" s="91"/>
      <c r="J690" s="99"/>
      <c r="K690" s="99"/>
      <c r="L690" s="99"/>
      <c r="M690" s="99"/>
      <c r="N690" s="99"/>
      <c r="O690" s="99"/>
      <c r="P690" s="89"/>
    </row>
    <row r="691" spans="1:16" ht="17.100000000000001" customHeight="1" x14ac:dyDescent="0.25">
      <c r="A691" s="28">
        <v>111</v>
      </c>
      <c r="B691" s="98" t="s">
        <v>627</v>
      </c>
      <c r="C691" s="99"/>
      <c r="D691" s="99"/>
      <c r="E691" s="99"/>
      <c r="F691" s="99"/>
      <c r="G691" s="99"/>
      <c r="H691" s="100"/>
      <c r="I691" s="100"/>
      <c r="J691" s="99"/>
      <c r="K691" s="99"/>
      <c r="L691" s="99"/>
      <c r="M691" s="99"/>
      <c r="N691" s="99"/>
      <c r="O691" s="99"/>
      <c r="P691" s="89"/>
    </row>
    <row r="692" spans="1:16" x14ac:dyDescent="0.25">
      <c r="A692" s="16">
        <v>194</v>
      </c>
      <c r="B692" s="90" t="s">
        <v>628</v>
      </c>
      <c r="C692" s="91"/>
      <c r="D692" s="92" t="s">
        <v>629</v>
      </c>
      <c r="E692" s="93"/>
      <c r="F692" s="33">
        <v>487163</v>
      </c>
      <c r="G692" s="53">
        <v>350000</v>
      </c>
      <c r="H692" s="54">
        <v>0</v>
      </c>
      <c r="I692" s="54">
        <v>0</v>
      </c>
      <c r="J692" s="82">
        <v>97.2</v>
      </c>
      <c r="K692" s="4">
        <v>35</v>
      </c>
      <c r="L692" s="83">
        <v>7</v>
      </c>
      <c r="M692" s="83">
        <v>7</v>
      </c>
      <c r="N692" s="94">
        <v>0</v>
      </c>
      <c r="O692" s="93"/>
      <c r="P692" s="83">
        <v>0</v>
      </c>
    </row>
    <row r="693" spans="1:16" x14ac:dyDescent="0.25">
      <c r="A693" s="16"/>
      <c r="B693" s="101" t="s">
        <v>19</v>
      </c>
      <c r="C693" s="102"/>
      <c r="D693" s="102"/>
      <c r="E693" s="102"/>
      <c r="F693" s="35">
        <f>SUM(F692)</f>
        <v>487163</v>
      </c>
      <c r="G693" s="35">
        <f>SUM(G692)</f>
        <v>350000</v>
      </c>
      <c r="H693" s="45">
        <f t="shared" ref="H693:I693" si="283">SUM(H692)</f>
        <v>0</v>
      </c>
      <c r="I693" s="45">
        <f t="shared" si="283"/>
        <v>0</v>
      </c>
      <c r="J693" s="7" t="s">
        <v>13</v>
      </c>
      <c r="K693" s="8" t="s">
        <v>13</v>
      </c>
      <c r="L693" s="9" t="s">
        <v>13</v>
      </c>
      <c r="M693" s="9" t="s">
        <v>13</v>
      </c>
      <c r="N693" s="103" t="s">
        <v>13</v>
      </c>
      <c r="O693" s="104"/>
      <c r="P693" s="10" t="s">
        <v>13</v>
      </c>
    </row>
    <row r="694" spans="1:16" x14ac:dyDescent="0.25">
      <c r="A694" s="16"/>
      <c r="B694" s="105" t="s">
        <v>20</v>
      </c>
      <c r="C694" s="91"/>
      <c r="D694" s="91"/>
      <c r="E694" s="91"/>
      <c r="F694" s="6">
        <v>0</v>
      </c>
      <c r="G694" s="6">
        <v>0</v>
      </c>
      <c r="H694" s="14">
        <v>0</v>
      </c>
      <c r="I694" s="14">
        <v>0</v>
      </c>
      <c r="J694" s="7" t="s">
        <v>13</v>
      </c>
      <c r="K694" s="9" t="s">
        <v>13</v>
      </c>
      <c r="L694" s="9" t="s">
        <v>13</v>
      </c>
      <c r="M694" s="9" t="s">
        <v>13</v>
      </c>
      <c r="N694" s="103" t="s">
        <v>13</v>
      </c>
      <c r="O694" s="104"/>
      <c r="P694" s="10" t="s">
        <v>13</v>
      </c>
    </row>
    <row r="695" spans="1:16" x14ac:dyDescent="0.25">
      <c r="A695" s="16"/>
      <c r="B695" s="112" t="s">
        <v>630</v>
      </c>
      <c r="C695" s="113"/>
      <c r="D695" s="113"/>
      <c r="E695" s="113"/>
      <c r="F695" s="37">
        <f>SUM(F693:F694)</f>
        <v>487163</v>
      </c>
      <c r="G695" s="37">
        <f>SUM(G693:G694)</f>
        <v>350000</v>
      </c>
      <c r="H695" s="42">
        <f t="shared" ref="H695:I695" si="284">SUM(H693:H694)</f>
        <v>0</v>
      </c>
      <c r="I695" s="42">
        <f t="shared" si="284"/>
        <v>0</v>
      </c>
      <c r="J695" s="7" t="s">
        <v>13</v>
      </c>
      <c r="K695" s="9" t="s">
        <v>13</v>
      </c>
      <c r="L695" s="9" t="s">
        <v>13</v>
      </c>
      <c r="M695" s="9" t="s">
        <v>13</v>
      </c>
      <c r="N695" s="103" t="s">
        <v>13</v>
      </c>
      <c r="O695" s="104"/>
      <c r="P695" s="10" t="s">
        <v>13</v>
      </c>
    </row>
    <row r="696" spans="1:16" ht="17.100000000000001" customHeight="1" x14ac:dyDescent="0.25">
      <c r="A696" s="28">
        <v>112</v>
      </c>
      <c r="B696" s="98" t="s">
        <v>631</v>
      </c>
      <c r="C696" s="99"/>
      <c r="D696" s="99"/>
      <c r="E696" s="99"/>
      <c r="F696" s="99"/>
      <c r="G696" s="100"/>
      <c r="H696" s="114"/>
      <c r="I696" s="114"/>
      <c r="J696" s="99"/>
      <c r="K696" s="99"/>
      <c r="L696" s="99"/>
      <c r="M696" s="99"/>
      <c r="N696" s="99"/>
      <c r="O696" s="99"/>
      <c r="P696" s="89"/>
    </row>
    <row r="697" spans="1:16" x14ac:dyDescent="0.25">
      <c r="A697" s="16">
        <v>195</v>
      </c>
      <c r="B697" s="90" t="s">
        <v>632</v>
      </c>
      <c r="C697" s="91"/>
      <c r="D697" s="92" t="s">
        <v>633</v>
      </c>
      <c r="E697" s="93"/>
      <c r="F697" s="64">
        <v>750000</v>
      </c>
      <c r="G697" s="54">
        <v>350000</v>
      </c>
      <c r="H697" s="54">
        <v>350000</v>
      </c>
      <c r="I697" s="54">
        <v>350000</v>
      </c>
      <c r="J697" s="3">
        <v>97.8</v>
      </c>
      <c r="K697" s="4">
        <v>75</v>
      </c>
      <c r="L697" s="83">
        <v>7</v>
      </c>
      <c r="M697" s="83">
        <v>7</v>
      </c>
      <c r="N697" s="94">
        <v>0</v>
      </c>
      <c r="O697" s="93"/>
      <c r="P697" s="83">
        <v>0</v>
      </c>
    </row>
    <row r="698" spans="1:16" x14ac:dyDescent="0.25">
      <c r="A698" s="16"/>
      <c r="B698" s="101" t="s">
        <v>19</v>
      </c>
      <c r="C698" s="102"/>
      <c r="D698" s="102"/>
      <c r="E698" s="102"/>
      <c r="F698" s="35">
        <f>SUM(F697)</f>
        <v>750000</v>
      </c>
      <c r="G698" s="35">
        <f>SUM(G697)</f>
        <v>350000</v>
      </c>
      <c r="H698" s="65">
        <f t="shared" ref="H698:I698" si="285">SUM(H697)</f>
        <v>350000</v>
      </c>
      <c r="I698" s="65">
        <f t="shared" si="285"/>
        <v>350000</v>
      </c>
      <c r="J698" s="7" t="s">
        <v>13</v>
      </c>
      <c r="K698" s="8" t="s">
        <v>13</v>
      </c>
      <c r="L698" s="9" t="s">
        <v>13</v>
      </c>
      <c r="M698" s="9" t="s">
        <v>13</v>
      </c>
      <c r="N698" s="103" t="s">
        <v>13</v>
      </c>
      <c r="O698" s="104"/>
      <c r="P698" s="10" t="s">
        <v>13</v>
      </c>
    </row>
    <row r="699" spans="1:16" x14ac:dyDescent="0.25">
      <c r="A699" s="16"/>
      <c r="B699" s="105" t="s">
        <v>20</v>
      </c>
      <c r="C699" s="91"/>
      <c r="D699" s="91"/>
      <c r="E699" s="91"/>
      <c r="F699" s="6">
        <v>0</v>
      </c>
      <c r="G699" s="6">
        <v>0</v>
      </c>
      <c r="H699" s="14">
        <v>0</v>
      </c>
      <c r="I699" s="14">
        <v>0</v>
      </c>
      <c r="J699" s="7" t="s">
        <v>13</v>
      </c>
      <c r="K699" s="9" t="s">
        <v>13</v>
      </c>
      <c r="L699" s="9" t="s">
        <v>13</v>
      </c>
      <c r="M699" s="9" t="s">
        <v>13</v>
      </c>
      <c r="N699" s="103" t="s">
        <v>13</v>
      </c>
      <c r="O699" s="104"/>
      <c r="P699" s="10" t="s">
        <v>13</v>
      </c>
    </row>
    <row r="700" spans="1:16" x14ac:dyDescent="0.25">
      <c r="A700" s="16"/>
      <c r="B700" s="112" t="s">
        <v>634</v>
      </c>
      <c r="C700" s="113"/>
      <c r="D700" s="113"/>
      <c r="E700" s="113"/>
      <c r="F700" s="37">
        <f>SUM(F698:F699)</f>
        <v>750000</v>
      </c>
      <c r="G700" s="37">
        <f>SUM(G698:G699)</f>
        <v>350000</v>
      </c>
      <c r="H700" s="42">
        <f t="shared" ref="H700:I700" si="286">SUM(H698:H699)</f>
        <v>350000</v>
      </c>
      <c r="I700" s="42">
        <f t="shared" si="286"/>
        <v>350000</v>
      </c>
      <c r="J700" s="7" t="s">
        <v>13</v>
      </c>
      <c r="K700" s="9" t="s">
        <v>13</v>
      </c>
      <c r="L700" s="9" t="s">
        <v>13</v>
      </c>
      <c r="M700" s="9" t="s">
        <v>13</v>
      </c>
      <c r="N700" s="103" t="s">
        <v>13</v>
      </c>
      <c r="O700" s="104"/>
      <c r="P700" s="10" t="s">
        <v>13</v>
      </c>
    </row>
    <row r="701" spans="1:16" ht="17.100000000000001" customHeight="1" x14ac:dyDescent="0.25">
      <c r="A701" s="28">
        <v>113</v>
      </c>
      <c r="B701" s="98" t="s">
        <v>635</v>
      </c>
      <c r="C701" s="99"/>
      <c r="D701" s="99"/>
      <c r="E701" s="99"/>
      <c r="F701" s="99"/>
      <c r="G701" s="99"/>
      <c r="H701" s="91"/>
      <c r="I701" s="114"/>
      <c r="J701" s="99"/>
      <c r="K701" s="99"/>
      <c r="L701" s="99"/>
      <c r="M701" s="99"/>
      <c r="N701" s="99"/>
      <c r="O701" s="99"/>
      <c r="P701" s="89"/>
    </row>
    <row r="702" spans="1:16" x14ac:dyDescent="0.25">
      <c r="A702" s="16">
        <v>196</v>
      </c>
      <c r="B702" s="90" t="s">
        <v>636</v>
      </c>
      <c r="C702" s="91"/>
      <c r="D702" s="92" t="s">
        <v>637</v>
      </c>
      <c r="E702" s="93"/>
      <c r="F702" s="2">
        <v>384000</v>
      </c>
      <c r="G702" s="17">
        <v>307200</v>
      </c>
      <c r="H702" s="51">
        <v>48000</v>
      </c>
      <c r="I702" s="51">
        <v>48000</v>
      </c>
      <c r="J702" s="3">
        <v>80.3</v>
      </c>
      <c r="K702" s="4">
        <v>55</v>
      </c>
      <c r="L702" s="83">
        <v>7</v>
      </c>
      <c r="M702" s="83">
        <v>7</v>
      </c>
      <c r="N702" s="94">
        <v>0</v>
      </c>
      <c r="O702" s="93"/>
      <c r="P702" s="83">
        <v>0</v>
      </c>
    </row>
    <row r="703" spans="1:16" x14ac:dyDescent="0.25">
      <c r="A703" s="16">
        <v>197</v>
      </c>
      <c r="B703" s="90" t="s">
        <v>638</v>
      </c>
      <c r="C703" s="91"/>
      <c r="D703" s="92" t="s">
        <v>639</v>
      </c>
      <c r="E703" s="93"/>
      <c r="F703" s="2">
        <v>61000</v>
      </c>
      <c r="G703" s="49">
        <v>48800</v>
      </c>
      <c r="H703" s="49">
        <v>48800</v>
      </c>
      <c r="I703" s="18">
        <v>48800</v>
      </c>
      <c r="J703" s="3">
        <v>82</v>
      </c>
      <c r="K703" s="4">
        <v>40</v>
      </c>
      <c r="L703" s="83">
        <v>7</v>
      </c>
      <c r="M703" s="83">
        <v>7</v>
      </c>
      <c r="N703" s="94">
        <v>0</v>
      </c>
      <c r="O703" s="93"/>
      <c r="P703" s="83">
        <v>0</v>
      </c>
    </row>
    <row r="704" spans="1:16" x14ac:dyDescent="0.25">
      <c r="A704" s="16"/>
      <c r="B704" s="101" t="s">
        <v>19</v>
      </c>
      <c r="C704" s="102"/>
      <c r="D704" s="102"/>
      <c r="E704" s="102"/>
      <c r="F704" s="35">
        <v>0</v>
      </c>
      <c r="G704" s="35">
        <v>0</v>
      </c>
      <c r="H704" s="45">
        <v>0</v>
      </c>
      <c r="I704" s="45">
        <v>0</v>
      </c>
      <c r="J704" s="7" t="s">
        <v>13</v>
      </c>
      <c r="K704" s="8" t="s">
        <v>13</v>
      </c>
      <c r="L704" s="9" t="s">
        <v>13</v>
      </c>
      <c r="M704" s="9" t="s">
        <v>13</v>
      </c>
      <c r="N704" s="103" t="s">
        <v>13</v>
      </c>
      <c r="O704" s="104"/>
      <c r="P704" s="10" t="s">
        <v>13</v>
      </c>
    </row>
    <row r="705" spans="1:16" x14ac:dyDescent="0.25">
      <c r="A705" s="16"/>
      <c r="B705" s="105" t="s">
        <v>20</v>
      </c>
      <c r="C705" s="91"/>
      <c r="D705" s="91"/>
      <c r="E705" s="91"/>
      <c r="F705" s="6">
        <f>SUM(F702:F703)</f>
        <v>445000</v>
      </c>
      <c r="G705" s="6">
        <f>SUM(G702:G703)</f>
        <v>356000</v>
      </c>
      <c r="H705" s="14">
        <f t="shared" ref="H705:I705" si="287">SUM(H702:H703)</f>
        <v>96800</v>
      </c>
      <c r="I705" s="14">
        <f t="shared" si="287"/>
        <v>96800</v>
      </c>
      <c r="J705" s="7" t="s">
        <v>13</v>
      </c>
      <c r="K705" s="9" t="s">
        <v>13</v>
      </c>
      <c r="L705" s="9" t="s">
        <v>13</v>
      </c>
      <c r="M705" s="9" t="s">
        <v>13</v>
      </c>
      <c r="N705" s="103" t="s">
        <v>13</v>
      </c>
      <c r="O705" s="104"/>
      <c r="P705" s="10" t="s">
        <v>13</v>
      </c>
    </row>
    <row r="706" spans="1:16" x14ac:dyDescent="0.25">
      <c r="A706" s="16"/>
      <c r="B706" s="112" t="s">
        <v>640</v>
      </c>
      <c r="C706" s="113"/>
      <c r="D706" s="113"/>
      <c r="E706" s="113"/>
      <c r="F706" s="37">
        <f>SUM(F704:F705)</f>
        <v>445000</v>
      </c>
      <c r="G706" s="37">
        <f>SUM(G704:G705)</f>
        <v>356000</v>
      </c>
      <c r="H706" s="42">
        <f t="shared" ref="H706:I706" si="288">SUM(H704:H705)</f>
        <v>96800</v>
      </c>
      <c r="I706" s="42">
        <f t="shared" si="288"/>
        <v>96800</v>
      </c>
      <c r="J706" s="7" t="s">
        <v>13</v>
      </c>
      <c r="K706" s="9" t="s">
        <v>13</v>
      </c>
      <c r="L706" s="9" t="s">
        <v>13</v>
      </c>
      <c r="M706" s="9" t="s">
        <v>13</v>
      </c>
      <c r="N706" s="103" t="s">
        <v>13</v>
      </c>
      <c r="O706" s="104"/>
      <c r="P706" s="10" t="s">
        <v>13</v>
      </c>
    </row>
    <row r="707" spans="1:16" ht="17.100000000000001" customHeight="1" x14ac:dyDescent="0.25">
      <c r="A707" s="28">
        <v>114</v>
      </c>
      <c r="B707" s="98" t="s">
        <v>641</v>
      </c>
      <c r="C707" s="99"/>
      <c r="D707" s="99"/>
      <c r="E707" s="99"/>
      <c r="F707" s="99"/>
      <c r="G707" s="99"/>
      <c r="H707" s="114"/>
      <c r="I707" s="114"/>
      <c r="J707" s="99"/>
      <c r="K707" s="99"/>
      <c r="L707" s="99"/>
      <c r="M707" s="99"/>
      <c r="N707" s="99"/>
      <c r="O707" s="99"/>
      <c r="P707" s="89"/>
    </row>
    <row r="708" spans="1:16" x14ac:dyDescent="0.25">
      <c r="A708" s="16">
        <v>198</v>
      </c>
      <c r="B708" s="90" t="s">
        <v>642</v>
      </c>
      <c r="C708" s="91"/>
      <c r="D708" s="92" t="s">
        <v>643</v>
      </c>
      <c r="E708" s="93"/>
      <c r="F708" s="2">
        <v>26980</v>
      </c>
      <c r="G708" s="49">
        <v>23980</v>
      </c>
      <c r="H708" s="18">
        <v>23980</v>
      </c>
      <c r="I708" s="18">
        <v>23980</v>
      </c>
      <c r="J708" s="3">
        <v>56.7</v>
      </c>
      <c r="K708" s="4">
        <v>70</v>
      </c>
      <c r="L708" s="83">
        <v>7</v>
      </c>
      <c r="M708" s="83">
        <v>7</v>
      </c>
      <c r="N708" s="94">
        <v>0</v>
      </c>
      <c r="O708" s="93"/>
      <c r="P708" s="83">
        <v>0</v>
      </c>
    </row>
    <row r="709" spans="1:16" x14ac:dyDescent="0.25">
      <c r="A709" s="16">
        <v>199</v>
      </c>
      <c r="B709" s="90" t="s">
        <v>644</v>
      </c>
      <c r="C709" s="91"/>
      <c r="D709" s="92" t="s">
        <v>645</v>
      </c>
      <c r="E709" s="93"/>
      <c r="F709" s="33">
        <v>90000</v>
      </c>
      <c r="G709" s="64">
        <v>80000</v>
      </c>
      <c r="H709" s="63">
        <v>80000</v>
      </c>
      <c r="I709" s="63">
        <v>80000</v>
      </c>
      <c r="J709" s="3">
        <v>62.8</v>
      </c>
      <c r="K709" s="4">
        <v>60</v>
      </c>
      <c r="L709" s="83">
        <v>7</v>
      </c>
      <c r="M709" s="83">
        <v>7</v>
      </c>
      <c r="N709" s="94">
        <v>0</v>
      </c>
      <c r="O709" s="93"/>
      <c r="P709" s="83">
        <v>0</v>
      </c>
    </row>
    <row r="710" spans="1:16" x14ac:dyDescent="0.25">
      <c r="A710" s="16"/>
      <c r="B710" s="101" t="s">
        <v>19</v>
      </c>
      <c r="C710" s="102"/>
      <c r="D710" s="102"/>
      <c r="E710" s="102"/>
      <c r="F710" s="35">
        <f>SUM(F709)</f>
        <v>90000</v>
      </c>
      <c r="G710" s="35">
        <f>SUM(G709)</f>
        <v>80000</v>
      </c>
      <c r="H710" s="45">
        <f t="shared" ref="H710:I710" si="289">SUM(H709)</f>
        <v>80000</v>
      </c>
      <c r="I710" s="45">
        <f t="shared" si="289"/>
        <v>80000</v>
      </c>
      <c r="J710" s="7" t="s">
        <v>13</v>
      </c>
      <c r="K710" s="8" t="s">
        <v>13</v>
      </c>
      <c r="L710" s="9" t="s">
        <v>13</v>
      </c>
      <c r="M710" s="9" t="s">
        <v>13</v>
      </c>
      <c r="N710" s="103" t="s">
        <v>13</v>
      </c>
      <c r="O710" s="104"/>
      <c r="P710" s="10" t="s">
        <v>13</v>
      </c>
    </row>
    <row r="711" spans="1:16" x14ac:dyDescent="0.25">
      <c r="A711" s="16"/>
      <c r="B711" s="105" t="s">
        <v>20</v>
      </c>
      <c r="C711" s="91"/>
      <c r="D711" s="91"/>
      <c r="E711" s="91"/>
      <c r="F711" s="6">
        <f>F708</f>
        <v>26980</v>
      </c>
      <c r="G711" s="6">
        <f>G708</f>
        <v>23980</v>
      </c>
      <c r="H711" s="14">
        <f t="shared" ref="H711:I711" si="290">H708</f>
        <v>23980</v>
      </c>
      <c r="I711" s="14">
        <f t="shared" si="290"/>
        <v>23980</v>
      </c>
      <c r="J711" s="7" t="s">
        <v>13</v>
      </c>
      <c r="K711" s="9" t="s">
        <v>13</v>
      </c>
      <c r="L711" s="9" t="s">
        <v>13</v>
      </c>
      <c r="M711" s="9" t="s">
        <v>13</v>
      </c>
      <c r="N711" s="103" t="s">
        <v>13</v>
      </c>
      <c r="O711" s="104"/>
      <c r="P711" s="10" t="s">
        <v>13</v>
      </c>
    </row>
    <row r="712" spans="1:16" x14ac:dyDescent="0.25">
      <c r="A712" s="16"/>
      <c r="B712" s="112" t="s">
        <v>646</v>
      </c>
      <c r="C712" s="113"/>
      <c r="D712" s="113"/>
      <c r="E712" s="113"/>
      <c r="F712" s="37">
        <f>SUM(F710:F711)</f>
        <v>116980</v>
      </c>
      <c r="G712" s="37">
        <f>SUM(G710:G711)</f>
        <v>103980</v>
      </c>
      <c r="H712" s="42">
        <f t="shared" ref="H712:I712" si="291">SUM(H710:H711)</f>
        <v>103980</v>
      </c>
      <c r="I712" s="42">
        <f t="shared" si="291"/>
        <v>103980</v>
      </c>
      <c r="J712" s="7" t="s">
        <v>13</v>
      </c>
      <c r="K712" s="9" t="s">
        <v>13</v>
      </c>
      <c r="L712" s="9" t="s">
        <v>13</v>
      </c>
      <c r="M712" s="9" t="s">
        <v>13</v>
      </c>
      <c r="N712" s="103" t="s">
        <v>13</v>
      </c>
      <c r="O712" s="104"/>
      <c r="P712" s="10" t="s">
        <v>13</v>
      </c>
    </row>
    <row r="713" spans="1:16" ht="17.100000000000001" customHeight="1" x14ac:dyDescent="0.25">
      <c r="A713" s="28">
        <v>115</v>
      </c>
      <c r="B713" s="98" t="s">
        <v>647</v>
      </c>
      <c r="C713" s="99"/>
      <c r="D713" s="99"/>
      <c r="E713" s="99"/>
      <c r="F713" s="99"/>
      <c r="G713" s="99"/>
      <c r="H713" s="91"/>
      <c r="I713" s="91"/>
      <c r="J713" s="99"/>
      <c r="K713" s="99"/>
      <c r="L713" s="99"/>
      <c r="M713" s="99"/>
      <c r="N713" s="99"/>
      <c r="O713" s="99"/>
      <c r="P713" s="89"/>
    </row>
    <row r="714" spans="1:16" x14ac:dyDescent="0.25">
      <c r="A714" s="16">
        <v>200</v>
      </c>
      <c r="B714" s="90" t="s">
        <v>648</v>
      </c>
      <c r="C714" s="91"/>
      <c r="D714" s="92" t="s">
        <v>649</v>
      </c>
      <c r="E714" s="93"/>
      <c r="F714" s="2">
        <v>119000</v>
      </c>
      <c r="G714" s="2">
        <v>86000</v>
      </c>
      <c r="H714" s="2">
        <v>0</v>
      </c>
      <c r="I714" s="2">
        <v>0</v>
      </c>
      <c r="J714" s="3">
        <v>87.2</v>
      </c>
      <c r="K714" s="4" t="s">
        <v>697</v>
      </c>
      <c r="L714" s="83">
        <v>7</v>
      </c>
      <c r="M714" s="83">
        <v>7</v>
      </c>
      <c r="N714" s="94">
        <v>0</v>
      </c>
      <c r="O714" s="93"/>
      <c r="P714" s="83">
        <v>0</v>
      </c>
    </row>
    <row r="715" spans="1:16" x14ac:dyDescent="0.25">
      <c r="A715" s="16">
        <v>201</v>
      </c>
      <c r="B715" s="90" t="s">
        <v>650</v>
      </c>
      <c r="C715" s="91"/>
      <c r="D715" s="150" t="s">
        <v>696</v>
      </c>
      <c r="E715" s="93"/>
      <c r="F715" s="2">
        <v>137000</v>
      </c>
      <c r="G715" s="2">
        <v>82000</v>
      </c>
      <c r="H715" s="2">
        <v>0</v>
      </c>
      <c r="I715" s="2">
        <v>0</v>
      </c>
      <c r="J715" s="3">
        <v>87.2</v>
      </c>
      <c r="K715" s="4" t="s">
        <v>697</v>
      </c>
      <c r="L715" s="83">
        <v>7</v>
      </c>
      <c r="M715" s="83">
        <v>7</v>
      </c>
      <c r="N715" s="94">
        <v>0</v>
      </c>
      <c r="O715" s="93"/>
      <c r="P715" s="83">
        <v>0</v>
      </c>
    </row>
    <row r="716" spans="1:16" x14ac:dyDescent="0.25">
      <c r="A716" s="16">
        <v>202</v>
      </c>
      <c r="B716" s="90" t="s">
        <v>651</v>
      </c>
      <c r="C716" s="91"/>
      <c r="D716" s="92" t="s">
        <v>652</v>
      </c>
      <c r="E716" s="93"/>
      <c r="F716" s="33">
        <v>400000</v>
      </c>
      <c r="G716" s="34">
        <v>300000</v>
      </c>
      <c r="H716" s="34">
        <v>300000</v>
      </c>
      <c r="I716" s="34">
        <v>300000</v>
      </c>
      <c r="J716" s="3">
        <v>88.8</v>
      </c>
      <c r="K716" s="4">
        <v>60</v>
      </c>
      <c r="L716" s="83">
        <v>7</v>
      </c>
      <c r="M716" s="83">
        <v>7</v>
      </c>
      <c r="N716" s="94">
        <v>0</v>
      </c>
      <c r="O716" s="93"/>
      <c r="P716" s="83">
        <v>0</v>
      </c>
    </row>
    <row r="717" spans="1:16" x14ac:dyDescent="0.25">
      <c r="A717" s="16">
        <v>203</v>
      </c>
      <c r="B717" s="90" t="s">
        <v>653</v>
      </c>
      <c r="C717" s="91"/>
      <c r="D717" s="92" t="s">
        <v>654</v>
      </c>
      <c r="E717" s="93"/>
      <c r="F717" s="2">
        <v>43000</v>
      </c>
      <c r="G717" s="49">
        <v>26000</v>
      </c>
      <c r="H717" s="18">
        <v>0</v>
      </c>
      <c r="I717" s="18">
        <v>0</v>
      </c>
      <c r="J717" s="3">
        <v>82.3</v>
      </c>
      <c r="K717" s="4" t="s">
        <v>697</v>
      </c>
      <c r="L717" s="83">
        <v>7</v>
      </c>
      <c r="M717" s="83">
        <v>7</v>
      </c>
      <c r="N717" s="94">
        <v>0</v>
      </c>
      <c r="O717" s="93"/>
      <c r="P717" s="83">
        <v>0</v>
      </c>
    </row>
    <row r="718" spans="1:16" x14ac:dyDescent="0.25">
      <c r="A718" s="16"/>
      <c r="B718" s="101" t="s">
        <v>19</v>
      </c>
      <c r="C718" s="102"/>
      <c r="D718" s="102"/>
      <c r="E718" s="102"/>
      <c r="F718" s="35">
        <f>F716</f>
        <v>400000</v>
      </c>
      <c r="G718" s="35">
        <f>G716</f>
        <v>300000</v>
      </c>
      <c r="H718" s="45">
        <f t="shared" ref="H718:I718" si="292">H716</f>
        <v>300000</v>
      </c>
      <c r="I718" s="45">
        <f t="shared" si="292"/>
        <v>300000</v>
      </c>
      <c r="J718" s="7" t="s">
        <v>13</v>
      </c>
      <c r="K718" s="8" t="s">
        <v>13</v>
      </c>
      <c r="L718" s="9" t="s">
        <v>13</v>
      </c>
      <c r="M718" s="9" t="s">
        <v>13</v>
      </c>
      <c r="N718" s="103" t="s">
        <v>13</v>
      </c>
      <c r="O718" s="104"/>
      <c r="P718" s="10" t="s">
        <v>13</v>
      </c>
    </row>
    <row r="719" spans="1:16" x14ac:dyDescent="0.25">
      <c r="A719" s="16"/>
      <c r="B719" s="105" t="s">
        <v>20</v>
      </c>
      <c r="C719" s="91"/>
      <c r="D719" s="91"/>
      <c r="E719" s="91"/>
      <c r="F719" s="6">
        <f>SUM(F714+F715+F717)</f>
        <v>299000</v>
      </c>
      <c r="G719" s="6">
        <f>SUM(G714+G715+G717)</f>
        <v>194000</v>
      </c>
      <c r="H719" s="14">
        <f t="shared" ref="H719:I719" si="293">SUM(H714+H715+H717)</f>
        <v>0</v>
      </c>
      <c r="I719" s="14">
        <f t="shared" si="293"/>
        <v>0</v>
      </c>
      <c r="J719" s="7" t="s">
        <v>13</v>
      </c>
      <c r="K719" s="9" t="s">
        <v>13</v>
      </c>
      <c r="L719" s="9" t="s">
        <v>13</v>
      </c>
      <c r="M719" s="9" t="s">
        <v>13</v>
      </c>
      <c r="N719" s="103" t="s">
        <v>13</v>
      </c>
      <c r="O719" s="104"/>
      <c r="P719" s="10" t="s">
        <v>13</v>
      </c>
    </row>
    <row r="720" spans="1:16" x14ac:dyDescent="0.25">
      <c r="A720" s="16"/>
      <c r="B720" s="121" t="s">
        <v>655</v>
      </c>
      <c r="C720" s="122"/>
      <c r="D720" s="122"/>
      <c r="E720" s="122"/>
      <c r="F720" s="39">
        <f>SUM(F718:F719)</f>
        <v>699000</v>
      </c>
      <c r="G720" s="39">
        <f>SUM(G718:G719)</f>
        <v>494000</v>
      </c>
      <c r="H720" s="42">
        <f t="shared" ref="H720:I720" si="294">SUM(H718:H719)</f>
        <v>300000</v>
      </c>
      <c r="I720" s="42">
        <f t="shared" si="294"/>
        <v>300000</v>
      </c>
      <c r="J720" s="7" t="s">
        <v>13</v>
      </c>
      <c r="K720" s="9" t="s">
        <v>13</v>
      </c>
      <c r="L720" s="9" t="s">
        <v>13</v>
      </c>
      <c r="M720" s="9" t="s">
        <v>13</v>
      </c>
      <c r="N720" s="103" t="s">
        <v>13</v>
      </c>
      <c r="O720" s="104"/>
      <c r="P720" s="10" t="s">
        <v>13</v>
      </c>
    </row>
    <row r="721" spans="1:16" x14ac:dyDescent="0.25">
      <c r="A721" s="16"/>
      <c r="B721" s="123" t="s">
        <v>19</v>
      </c>
      <c r="C721" s="124"/>
      <c r="D721" s="124"/>
      <c r="E721" s="124"/>
      <c r="F721" s="56">
        <f>SUM(F693+F698+F704+F710+F718)</f>
        <v>1727163</v>
      </c>
      <c r="G721" s="41">
        <f>SUM(G693+G698+G704+G710+G718)</f>
        <v>1080000</v>
      </c>
      <c r="H721" s="41">
        <f t="shared" ref="H721:I721" si="295">SUM(H693+H698+H704+H710+H718)</f>
        <v>730000</v>
      </c>
      <c r="I721" s="41">
        <f t="shared" si="295"/>
        <v>730000</v>
      </c>
      <c r="J721" s="7" t="s">
        <v>13</v>
      </c>
      <c r="K721" s="9" t="s">
        <v>13</v>
      </c>
      <c r="L721" s="9" t="s">
        <v>13</v>
      </c>
      <c r="M721" s="9" t="s">
        <v>13</v>
      </c>
      <c r="N721" s="103" t="s">
        <v>13</v>
      </c>
      <c r="O721" s="104"/>
      <c r="P721" s="10" t="s">
        <v>13</v>
      </c>
    </row>
    <row r="722" spans="1:16" x14ac:dyDescent="0.25">
      <c r="A722" s="16"/>
      <c r="B722" s="116" t="s">
        <v>20</v>
      </c>
      <c r="C722" s="117"/>
      <c r="D722" s="117"/>
      <c r="E722" s="117"/>
      <c r="F722" s="57">
        <f>SUM(F694+F699+F705+F711+F719)</f>
        <v>770980</v>
      </c>
      <c r="G722" s="24">
        <f>SUM(G694+G699+G705+G711+G719)</f>
        <v>573980</v>
      </c>
      <c r="H722" s="24">
        <f t="shared" ref="H722:I722" si="296">SUM(H694+H699+H705+H711+H719)</f>
        <v>120780</v>
      </c>
      <c r="I722" s="24">
        <f t="shared" si="296"/>
        <v>120780</v>
      </c>
      <c r="J722" s="7" t="s">
        <v>13</v>
      </c>
      <c r="K722" s="9" t="s">
        <v>13</v>
      </c>
      <c r="L722" s="9" t="s">
        <v>13</v>
      </c>
      <c r="M722" s="9" t="s">
        <v>13</v>
      </c>
      <c r="N722" s="103" t="s">
        <v>13</v>
      </c>
      <c r="O722" s="104"/>
      <c r="P722" s="10" t="s">
        <v>13</v>
      </c>
    </row>
    <row r="723" spans="1:16" x14ac:dyDescent="0.25">
      <c r="A723" s="16"/>
      <c r="B723" s="118" t="s">
        <v>656</v>
      </c>
      <c r="C723" s="119"/>
      <c r="D723" s="119"/>
      <c r="E723" s="119"/>
      <c r="F723" s="58">
        <f>SUM(F721:F722)</f>
        <v>2498143</v>
      </c>
      <c r="G723" s="40">
        <f>SUM(G721:G722)</f>
        <v>1653980</v>
      </c>
      <c r="H723" s="40">
        <f t="shared" ref="H723:I723" si="297">SUM(H721:H722)</f>
        <v>850780</v>
      </c>
      <c r="I723" s="40">
        <f t="shared" si="297"/>
        <v>850780</v>
      </c>
      <c r="J723" s="7" t="s">
        <v>13</v>
      </c>
      <c r="K723" s="9" t="s">
        <v>13</v>
      </c>
      <c r="L723" s="9" t="s">
        <v>13</v>
      </c>
      <c r="M723" s="9" t="s">
        <v>13</v>
      </c>
      <c r="N723" s="103" t="s">
        <v>13</v>
      </c>
      <c r="O723" s="104"/>
      <c r="P723" s="10" t="s">
        <v>13</v>
      </c>
    </row>
    <row r="724" spans="1:16" x14ac:dyDescent="0.25">
      <c r="A724" s="16"/>
      <c r="B724" s="155" t="s">
        <v>672</v>
      </c>
      <c r="C724" s="156"/>
      <c r="D724" s="156"/>
      <c r="E724" s="156"/>
      <c r="F724" s="44">
        <f>SUM(F11+F51+F90+F126+F184+F251+F323+F388+F423+F446+F517+F640+F687+F721)</f>
        <v>39140105</v>
      </c>
      <c r="G724" s="62">
        <f>SUM(G11+G51+G90+G126+G184+G251+G323+G388+G423+G446+G517+G640+G687+G721)</f>
        <v>25584287</v>
      </c>
      <c r="H724" s="62">
        <f t="shared" ref="H724:I724" si="298">SUM(H11+H51+H90+H126+H184+H251+H323+H388+H423+H446+H517+H640+H687+H721)</f>
        <v>17803876</v>
      </c>
      <c r="I724" s="62">
        <f t="shared" si="298"/>
        <v>17803876</v>
      </c>
      <c r="J724" s="86"/>
      <c r="K724" s="87"/>
      <c r="L724" s="9" t="s">
        <v>13</v>
      </c>
      <c r="M724" s="9" t="s">
        <v>13</v>
      </c>
      <c r="N724" s="103" t="s">
        <v>13</v>
      </c>
      <c r="O724" s="104"/>
      <c r="P724" s="10" t="s">
        <v>13</v>
      </c>
    </row>
    <row r="725" spans="1:16" x14ac:dyDescent="0.25">
      <c r="A725" s="16"/>
      <c r="B725" s="157" t="s">
        <v>673</v>
      </c>
      <c r="C725" s="158"/>
      <c r="D725" s="158"/>
      <c r="E725" s="158"/>
      <c r="F725" s="26">
        <f>SUM(F12+F52+F91+F127+F185+F252+F324+F389+F424+F447+F518+F641+F688+F722)</f>
        <v>77108049</v>
      </c>
      <c r="G725" s="27">
        <f>SUM(G12+G52+G91+G127+G185+G252+G324+G389+G424+G447+G518+G641+G688+G722)</f>
        <v>62759394</v>
      </c>
      <c r="H725" s="27">
        <f t="shared" ref="H725:I725" si="299">SUM(H12+H52+H91+H127+H185+H252+H324+H389+H424+H447+H518+H641+H688+H722)</f>
        <v>13710122</v>
      </c>
      <c r="I725" s="27">
        <f t="shared" si="299"/>
        <v>13710123</v>
      </c>
      <c r="J725" s="7" t="s">
        <v>13</v>
      </c>
      <c r="K725" s="9" t="s">
        <v>13</v>
      </c>
      <c r="L725" s="9" t="s">
        <v>13</v>
      </c>
      <c r="M725" s="9" t="s">
        <v>13</v>
      </c>
      <c r="N725" s="103" t="s">
        <v>13</v>
      </c>
      <c r="O725" s="104"/>
      <c r="P725" s="10" t="s">
        <v>13</v>
      </c>
    </row>
    <row r="726" spans="1:16" x14ac:dyDescent="0.25">
      <c r="A726" s="71"/>
      <c r="B726" s="159" t="s">
        <v>677</v>
      </c>
      <c r="C726" s="160"/>
      <c r="D726" s="160"/>
      <c r="E726" s="160"/>
      <c r="F726" s="72">
        <f>SUM(F724:F725)</f>
        <v>116248154</v>
      </c>
      <c r="G726" s="73">
        <f>SUM(G724:G725)</f>
        <v>88343681</v>
      </c>
      <c r="H726" s="73">
        <f t="shared" ref="H726:I726" si="300">SUM(H724:H725)</f>
        <v>31513998</v>
      </c>
      <c r="I726" s="73">
        <f t="shared" si="300"/>
        <v>31513999</v>
      </c>
      <c r="J726" s="7" t="s">
        <v>13</v>
      </c>
      <c r="K726" s="9" t="s">
        <v>13</v>
      </c>
      <c r="L726" s="9" t="s">
        <v>13</v>
      </c>
      <c r="M726" s="9" t="s">
        <v>13</v>
      </c>
      <c r="N726" s="103" t="s">
        <v>13</v>
      </c>
      <c r="O726" s="104"/>
      <c r="P726" s="10" t="s">
        <v>13</v>
      </c>
    </row>
    <row r="727" spans="1:16" ht="17.100000000000001" customHeight="1" x14ac:dyDescent="0.25">
      <c r="A727" s="16"/>
      <c r="B727" s="161" t="s">
        <v>693</v>
      </c>
      <c r="C727" s="161"/>
      <c r="D727" s="161"/>
      <c r="E727" s="161"/>
      <c r="F727" s="75"/>
      <c r="G727" s="75"/>
      <c r="H727" s="75"/>
      <c r="I727" s="75">
        <v>22618682</v>
      </c>
    </row>
    <row r="728" spans="1:16" s="48" customFormat="1" ht="17.100000000000001" customHeight="1" x14ac:dyDescent="0.25">
      <c r="A728" s="16"/>
      <c r="B728" s="162" t="s">
        <v>694</v>
      </c>
      <c r="C728" s="163"/>
      <c r="D728" s="163"/>
      <c r="E728" s="164"/>
      <c r="F728" s="76"/>
      <c r="G728" s="76"/>
      <c r="H728" s="76"/>
      <c r="I728" s="77">
        <v>1522958</v>
      </c>
    </row>
    <row r="729" spans="1:16" s="48" customFormat="1" ht="17.100000000000001" customHeight="1" x14ac:dyDescent="0.25">
      <c r="A729" s="16"/>
      <c r="B729" s="165" t="s">
        <v>695</v>
      </c>
      <c r="C729" s="166"/>
      <c r="D729" s="166"/>
      <c r="E729" s="166"/>
      <c r="F729" s="74"/>
      <c r="G729" s="74"/>
      <c r="H729" s="74"/>
      <c r="I729" s="74">
        <f>I725+I727+I728</f>
        <v>37851763</v>
      </c>
      <c r="J729" s="84"/>
      <c r="K729" s="85"/>
      <c r="L729" s="85"/>
      <c r="M729" s="85"/>
      <c r="N729" s="85"/>
    </row>
    <row r="730" spans="1:16" ht="17.100000000000001" customHeight="1" x14ac:dyDescent="0.25">
      <c r="B730" s="151" t="s">
        <v>657</v>
      </c>
      <c r="C730" s="104"/>
      <c r="D730" s="104"/>
      <c r="E730" s="104"/>
      <c r="F730" s="104"/>
      <c r="G730" s="104"/>
      <c r="H730" s="104"/>
      <c r="I730" s="104"/>
      <c r="J730" s="104"/>
      <c r="K730" s="104"/>
      <c r="L730" s="104"/>
      <c r="M730" s="104"/>
      <c r="N730" s="104"/>
      <c r="O730" s="104"/>
      <c r="P730" s="104"/>
    </row>
  </sheetData>
  <mergeCells count="1528">
    <mergeCell ref="B727:E727"/>
    <mergeCell ref="B728:E728"/>
    <mergeCell ref="B729:E729"/>
    <mergeCell ref="B420:E420"/>
    <mergeCell ref="N420:O420"/>
    <mergeCell ref="B421:E421"/>
    <mergeCell ref="N421:O421"/>
    <mergeCell ref="B422:E422"/>
    <mergeCell ref="N422:O422"/>
    <mergeCell ref="B418:C418"/>
    <mergeCell ref="D418:E418"/>
    <mergeCell ref="N418:O418"/>
    <mergeCell ref="B419:C419"/>
    <mergeCell ref="D419:E419"/>
    <mergeCell ref="N419:O419"/>
    <mergeCell ref="B415:E415"/>
    <mergeCell ref="N415:O415"/>
    <mergeCell ref="B524:E524"/>
    <mergeCell ref="N524:O524"/>
    <mergeCell ref="B525:E525"/>
    <mergeCell ref="N525:O525"/>
    <mergeCell ref="B523:E523"/>
    <mergeCell ref="N523:O523"/>
    <mergeCell ref="B521:P521"/>
    <mergeCell ref="B522:C522"/>
    <mergeCell ref="D522:E522"/>
    <mergeCell ref="N522:O522"/>
    <mergeCell ref="B512:P512"/>
    <mergeCell ref="B513:C513"/>
    <mergeCell ref="D513:E513"/>
    <mergeCell ref="N513:O513"/>
    <mergeCell ref="B514:E514"/>
    <mergeCell ref="N514:O514"/>
    <mergeCell ref="B509:E509"/>
    <mergeCell ref="N509:O509"/>
    <mergeCell ref="B730:P730"/>
    <mergeCell ref="A3:P3"/>
    <mergeCell ref="B450:P450"/>
    <mergeCell ref="B454:E454"/>
    <mergeCell ref="N454:O454"/>
    <mergeCell ref="B455:E455"/>
    <mergeCell ref="N455:O455"/>
    <mergeCell ref="B456:E456"/>
    <mergeCell ref="N456:O456"/>
    <mergeCell ref="B328:C328"/>
    <mergeCell ref="D328:E328"/>
    <mergeCell ref="N328:O328"/>
    <mergeCell ref="B329:C329"/>
    <mergeCell ref="D329:E329"/>
    <mergeCell ref="N329:O329"/>
    <mergeCell ref="B724:E724"/>
    <mergeCell ref="N724:O724"/>
    <mergeCell ref="B725:E725"/>
    <mergeCell ref="N725:O725"/>
    <mergeCell ref="B726:E726"/>
    <mergeCell ref="N726:O726"/>
    <mergeCell ref="B721:E721"/>
    <mergeCell ref="N721:O721"/>
    <mergeCell ref="B722:E722"/>
    <mergeCell ref="N722:O722"/>
    <mergeCell ref="B723:E723"/>
    <mergeCell ref="N723:O723"/>
    <mergeCell ref="B718:E718"/>
    <mergeCell ref="N718:O718"/>
    <mergeCell ref="B719:E719"/>
    <mergeCell ref="N719:O719"/>
    <mergeCell ref="B720:E720"/>
    <mergeCell ref="N720:O720"/>
    <mergeCell ref="B716:C716"/>
    <mergeCell ref="D716:E716"/>
    <mergeCell ref="N716:O716"/>
    <mergeCell ref="B717:C717"/>
    <mergeCell ref="D717:E717"/>
    <mergeCell ref="N717:O717"/>
    <mergeCell ref="B713:P713"/>
    <mergeCell ref="B714:C714"/>
    <mergeCell ref="D714:E714"/>
    <mergeCell ref="N714:O714"/>
    <mergeCell ref="B715:C715"/>
    <mergeCell ref="D715:E715"/>
    <mergeCell ref="N715:O715"/>
    <mergeCell ref="B710:E710"/>
    <mergeCell ref="N710:O710"/>
    <mergeCell ref="B711:E711"/>
    <mergeCell ref="N711:O711"/>
    <mergeCell ref="B712:E712"/>
    <mergeCell ref="N712:O712"/>
    <mergeCell ref="B707:P707"/>
    <mergeCell ref="B708:C708"/>
    <mergeCell ref="D708:E708"/>
    <mergeCell ref="N708:O708"/>
    <mergeCell ref="B709:C709"/>
    <mergeCell ref="D709:E709"/>
    <mergeCell ref="N709:O709"/>
    <mergeCell ref="B704:E704"/>
    <mergeCell ref="N704:O704"/>
    <mergeCell ref="B705:E705"/>
    <mergeCell ref="N705:O705"/>
    <mergeCell ref="B706:E706"/>
    <mergeCell ref="N706:O706"/>
    <mergeCell ref="B702:C702"/>
    <mergeCell ref="D702:E702"/>
    <mergeCell ref="N702:O702"/>
    <mergeCell ref="B703:C703"/>
    <mergeCell ref="D703:E703"/>
    <mergeCell ref="N703:O703"/>
    <mergeCell ref="B699:E699"/>
    <mergeCell ref="N699:O699"/>
    <mergeCell ref="B700:E700"/>
    <mergeCell ref="N700:O700"/>
    <mergeCell ref="B701:P701"/>
    <mergeCell ref="B697:C697"/>
    <mergeCell ref="D697:E697"/>
    <mergeCell ref="N697:O697"/>
    <mergeCell ref="B698:E698"/>
    <mergeCell ref="N698:O698"/>
    <mergeCell ref="B694:E694"/>
    <mergeCell ref="N694:O694"/>
    <mergeCell ref="B695:E695"/>
    <mergeCell ref="N695:O695"/>
    <mergeCell ref="B696:P696"/>
    <mergeCell ref="B691:P691"/>
    <mergeCell ref="B692:C692"/>
    <mergeCell ref="D692:E692"/>
    <mergeCell ref="N692:O692"/>
    <mergeCell ref="B693:E693"/>
    <mergeCell ref="N693:O693"/>
    <mergeCell ref="B688:E688"/>
    <mergeCell ref="N688:O688"/>
    <mergeCell ref="B689:E689"/>
    <mergeCell ref="N689:O689"/>
    <mergeCell ref="B690:P690"/>
    <mergeCell ref="B685:E685"/>
    <mergeCell ref="N685:O685"/>
    <mergeCell ref="B686:E686"/>
    <mergeCell ref="N686:O686"/>
    <mergeCell ref="B687:E687"/>
    <mergeCell ref="N687:O687"/>
    <mergeCell ref="B682:P682"/>
    <mergeCell ref="B683:C683"/>
    <mergeCell ref="D683:E683"/>
    <mergeCell ref="N683:O683"/>
    <mergeCell ref="B684:E684"/>
    <mergeCell ref="N684:O684"/>
    <mergeCell ref="B679:E679"/>
    <mergeCell ref="N679:O679"/>
    <mergeCell ref="B680:E680"/>
    <mergeCell ref="N680:O680"/>
    <mergeCell ref="B681:E681"/>
    <mergeCell ref="N681:O681"/>
    <mergeCell ref="B677:C677"/>
    <mergeCell ref="D677:E677"/>
    <mergeCell ref="N677:O677"/>
    <mergeCell ref="B678:C678"/>
    <mergeCell ref="D678:E678"/>
    <mergeCell ref="N678:O678"/>
    <mergeCell ref="B674:E674"/>
    <mergeCell ref="N674:O674"/>
    <mergeCell ref="B675:E675"/>
    <mergeCell ref="N675:O675"/>
    <mergeCell ref="B676:P676"/>
    <mergeCell ref="B672:C672"/>
    <mergeCell ref="D672:E672"/>
    <mergeCell ref="N672:O672"/>
    <mergeCell ref="B673:E673"/>
    <mergeCell ref="N673:O673"/>
    <mergeCell ref="B669:E669"/>
    <mergeCell ref="N669:O669"/>
    <mergeCell ref="B670:E670"/>
    <mergeCell ref="N670:O670"/>
    <mergeCell ref="B671:P671"/>
    <mergeCell ref="B667:C667"/>
    <mergeCell ref="D667:E667"/>
    <mergeCell ref="N667:O667"/>
    <mergeCell ref="B668:E668"/>
    <mergeCell ref="N668:O668"/>
    <mergeCell ref="B665:E665"/>
    <mergeCell ref="N665:O665"/>
    <mergeCell ref="B666:P666"/>
    <mergeCell ref="B662:C662"/>
    <mergeCell ref="D662:E662"/>
    <mergeCell ref="N662:O662"/>
    <mergeCell ref="B663:E663"/>
    <mergeCell ref="N663:O663"/>
    <mergeCell ref="B659:E659"/>
    <mergeCell ref="N659:O659"/>
    <mergeCell ref="B660:E660"/>
    <mergeCell ref="N660:O660"/>
    <mergeCell ref="B661:P661"/>
    <mergeCell ref="B657:C657"/>
    <mergeCell ref="D657:E657"/>
    <mergeCell ref="N657:O657"/>
    <mergeCell ref="B658:E658"/>
    <mergeCell ref="N658:O658"/>
    <mergeCell ref="B656:P656"/>
    <mergeCell ref="B647:C647"/>
    <mergeCell ref="D647:E647"/>
    <mergeCell ref="N647:O647"/>
    <mergeCell ref="B648:E648"/>
    <mergeCell ref="N648:O648"/>
    <mergeCell ref="B645:C645"/>
    <mergeCell ref="D645:E645"/>
    <mergeCell ref="N645:O645"/>
    <mergeCell ref="B646:C646"/>
    <mergeCell ref="D646:E646"/>
    <mergeCell ref="N646:O646"/>
    <mergeCell ref="B654:E654"/>
    <mergeCell ref="N654:O654"/>
    <mergeCell ref="B655:E655"/>
    <mergeCell ref="N655:O655"/>
    <mergeCell ref="B664:E664"/>
    <mergeCell ref="N664:O664"/>
    <mergeCell ref="B644:P644"/>
    <mergeCell ref="B651:P651"/>
    <mergeCell ref="B652:C652"/>
    <mergeCell ref="D652:E652"/>
    <mergeCell ref="N652:O652"/>
    <mergeCell ref="B653:E653"/>
    <mergeCell ref="N653:O653"/>
    <mergeCell ref="B641:E641"/>
    <mergeCell ref="N641:O641"/>
    <mergeCell ref="B642:E642"/>
    <mergeCell ref="N642:O642"/>
    <mergeCell ref="B643:P643"/>
    <mergeCell ref="B638:E638"/>
    <mergeCell ref="N638:O638"/>
    <mergeCell ref="B639:E639"/>
    <mergeCell ref="N639:O639"/>
    <mergeCell ref="B640:E640"/>
    <mergeCell ref="N640:O640"/>
    <mergeCell ref="B649:E649"/>
    <mergeCell ref="N649:O649"/>
    <mergeCell ref="B650:E650"/>
    <mergeCell ref="N650:O650"/>
    <mergeCell ref="B636:C636"/>
    <mergeCell ref="D636:E636"/>
    <mergeCell ref="N636:O636"/>
    <mergeCell ref="B637:E637"/>
    <mergeCell ref="N637:O637"/>
    <mergeCell ref="B633:E633"/>
    <mergeCell ref="N633:O633"/>
    <mergeCell ref="B634:E634"/>
    <mergeCell ref="N634:O634"/>
    <mergeCell ref="B635:P635"/>
    <mergeCell ref="B631:C631"/>
    <mergeCell ref="D631:E631"/>
    <mergeCell ref="N631:O631"/>
    <mergeCell ref="B632:E632"/>
    <mergeCell ref="N632:O632"/>
    <mergeCell ref="B628:E628"/>
    <mergeCell ref="N628:O628"/>
    <mergeCell ref="B629:E629"/>
    <mergeCell ref="N629:O629"/>
    <mergeCell ref="B630:P630"/>
    <mergeCell ref="B626:C626"/>
    <mergeCell ref="D626:E626"/>
    <mergeCell ref="N626:O626"/>
    <mergeCell ref="B627:E627"/>
    <mergeCell ref="N627:O627"/>
    <mergeCell ref="B624:C624"/>
    <mergeCell ref="D624:E624"/>
    <mergeCell ref="N624:O624"/>
    <mergeCell ref="B625:C625"/>
    <mergeCell ref="D625:E625"/>
    <mergeCell ref="N625:O625"/>
    <mergeCell ref="B622:P622"/>
    <mergeCell ref="B623:C623"/>
    <mergeCell ref="D623:E623"/>
    <mergeCell ref="N623:O623"/>
    <mergeCell ref="B619:E619"/>
    <mergeCell ref="N619:O619"/>
    <mergeCell ref="B620:E620"/>
    <mergeCell ref="N620:O620"/>
    <mergeCell ref="B621:E621"/>
    <mergeCell ref="N621:O621"/>
    <mergeCell ref="B616:P616"/>
    <mergeCell ref="B617:C617"/>
    <mergeCell ref="D617:E617"/>
    <mergeCell ref="N617:O617"/>
    <mergeCell ref="B618:C618"/>
    <mergeCell ref="D618:E618"/>
    <mergeCell ref="N618:O618"/>
    <mergeCell ref="B613:E613"/>
    <mergeCell ref="N613:O613"/>
    <mergeCell ref="B614:E614"/>
    <mergeCell ref="N614:O614"/>
    <mergeCell ref="B615:E615"/>
    <mergeCell ref="N615:O615"/>
    <mergeCell ref="B611:C611"/>
    <mergeCell ref="D611:E611"/>
    <mergeCell ref="N611:O611"/>
    <mergeCell ref="B612:C612"/>
    <mergeCell ref="D612:E612"/>
    <mergeCell ref="N612:O612"/>
    <mergeCell ref="B608:E608"/>
    <mergeCell ref="N608:O608"/>
    <mergeCell ref="B609:E609"/>
    <mergeCell ref="N609:O609"/>
    <mergeCell ref="B610:P610"/>
    <mergeCell ref="B605:P605"/>
    <mergeCell ref="B606:C606"/>
    <mergeCell ref="D606:E606"/>
    <mergeCell ref="N606:O606"/>
    <mergeCell ref="B607:E607"/>
    <mergeCell ref="N607:O607"/>
    <mergeCell ref="B602:E602"/>
    <mergeCell ref="N602:O602"/>
    <mergeCell ref="B603:E603"/>
    <mergeCell ref="N603:O603"/>
    <mergeCell ref="B604:E604"/>
    <mergeCell ref="N604:O604"/>
    <mergeCell ref="B599:P599"/>
    <mergeCell ref="B600:C600"/>
    <mergeCell ref="D600:E600"/>
    <mergeCell ref="N600:O600"/>
    <mergeCell ref="B601:C601"/>
    <mergeCell ref="D601:E601"/>
    <mergeCell ref="N601:O601"/>
    <mergeCell ref="B596:E596"/>
    <mergeCell ref="N596:O596"/>
    <mergeCell ref="B597:E597"/>
    <mergeCell ref="N597:O597"/>
    <mergeCell ref="B598:E598"/>
    <mergeCell ref="N598:O598"/>
    <mergeCell ref="B594:C594"/>
    <mergeCell ref="D594:E594"/>
    <mergeCell ref="N594:O594"/>
    <mergeCell ref="B595:C595"/>
    <mergeCell ref="D595:E595"/>
    <mergeCell ref="N595:O595"/>
    <mergeCell ref="B591:P591"/>
    <mergeCell ref="B592:C592"/>
    <mergeCell ref="D592:E592"/>
    <mergeCell ref="N592:O592"/>
    <mergeCell ref="B593:C593"/>
    <mergeCell ref="D593:E593"/>
    <mergeCell ref="N593:O593"/>
    <mergeCell ref="B588:E588"/>
    <mergeCell ref="N588:O588"/>
    <mergeCell ref="B589:E589"/>
    <mergeCell ref="N589:O589"/>
    <mergeCell ref="B590:E590"/>
    <mergeCell ref="N590:O590"/>
    <mergeCell ref="B586:C586"/>
    <mergeCell ref="D586:E586"/>
    <mergeCell ref="N586:O586"/>
    <mergeCell ref="B587:C587"/>
    <mergeCell ref="D587:E587"/>
    <mergeCell ref="N587:O587"/>
    <mergeCell ref="B584:C584"/>
    <mergeCell ref="D584:E584"/>
    <mergeCell ref="N584:O584"/>
    <mergeCell ref="B585:C585"/>
    <mergeCell ref="D585:E585"/>
    <mergeCell ref="N585:O585"/>
    <mergeCell ref="B581:E581"/>
    <mergeCell ref="N581:O581"/>
    <mergeCell ref="B582:E582"/>
    <mergeCell ref="N582:O582"/>
    <mergeCell ref="B583:P583"/>
    <mergeCell ref="B579:C579"/>
    <mergeCell ref="D579:E579"/>
    <mergeCell ref="N579:O579"/>
    <mergeCell ref="B580:E580"/>
    <mergeCell ref="N580:O580"/>
    <mergeCell ref="B576:E576"/>
    <mergeCell ref="N576:O576"/>
    <mergeCell ref="B577:E577"/>
    <mergeCell ref="N577:O577"/>
    <mergeCell ref="B578:P578"/>
    <mergeCell ref="B574:C574"/>
    <mergeCell ref="D574:E574"/>
    <mergeCell ref="N574:O574"/>
    <mergeCell ref="B575:E575"/>
    <mergeCell ref="N575:O575"/>
    <mergeCell ref="B571:E571"/>
    <mergeCell ref="N571:O571"/>
    <mergeCell ref="B572:E572"/>
    <mergeCell ref="N572:O572"/>
    <mergeCell ref="B573:P573"/>
    <mergeCell ref="B568:P568"/>
    <mergeCell ref="B569:C569"/>
    <mergeCell ref="D569:E569"/>
    <mergeCell ref="N569:O569"/>
    <mergeCell ref="B570:E570"/>
    <mergeCell ref="N570:O570"/>
    <mergeCell ref="B565:E565"/>
    <mergeCell ref="N565:O565"/>
    <mergeCell ref="B566:E566"/>
    <mergeCell ref="N566:O566"/>
    <mergeCell ref="B567:E567"/>
    <mergeCell ref="N567:O567"/>
    <mergeCell ref="B564:C564"/>
    <mergeCell ref="D564:E564"/>
    <mergeCell ref="N564:O564"/>
    <mergeCell ref="B562:C562"/>
    <mergeCell ref="D562:E562"/>
    <mergeCell ref="N562:O562"/>
    <mergeCell ref="B563:C563"/>
    <mergeCell ref="D563:E563"/>
    <mergeCell ref="N563:O563"/>
    <mergeCell ref="B560:C560"/>
    <mergeCell ref="D560:E560"/>
    <mergeCell ref="N560:O560"/>
    <mergeCell ref="B561:C561"/>
    <mergeCell ref="D561:E561"/>
    <mergeCell ref="N561:O561"/>
    <mergeCell ref="B557:E557"/>
    <mergeCell ref="N557:O557"/>
    <mergeCell ref="B558:E558"/>
    <mergeCell ref="N558:O558"/>
    <mergeCell ref="B559:P559"/>
    <mergeCell ref="B555:C555"/>
    <mergeCell ref="D555:E555"/>
    <mergeCell ref="N555:O555"/>
    <mergeCell ref="B556:E556"/>
    <mergeCell ref="N556:O556"/>
    <mergeCell ref="B553:C553"/>
    <mergeCell ref="D553:E553"/>
    <mergeCell ref="N553:O553"/>
    <mergeCell ref="B554:C554"/>
    <mergeCell ref="D554:E554"/>
    <mergeCell ref="N554:O554"/>
    <mergeCell ref="B550:E550"/>
    <mergeCell ref="N550:O550"/>
    <mergeCell ref="B551:E551"/>
    <mergeCell ref="N551:O551"/>
    <mergeCell ref="B552:P552"/>
    <mergeCell ref="B548:C548"/>
    <mergeCell ref="D548:E548"/>
    <mergeCell ref="N548:O548"/>
    <mergeCell ref="B549:E549"/>
    <mergeCell ref="N549:O549"/>
    <mergeCell ref="B545:E545"/>
    <mergeCell ref="N545:O545"/>
    <mergeCell ref="B546:E546"/>
    <mergeCell ref="N546:O546"/>
    <mergeCell ref="B547:P547"/>
    <mergeCell ref="B543:C543"/>
    <mergeCell ref="D543:E543"/>
    <mergeCell ref="N543:O543"/>
    <mergeCell ref="B544:E544"/>
    <mergeCell ref="N544:O544"/>
    <mergeCell ref="B540:E540"/>
    <mergeCell ref="N540:O540"/>
    <mergeCell ref="B541:E541"/>
    <mergeCell ref="N541:O541"/>
    <mergeCell ref="B542:P542"/>
    <mergeCell ref="B538:C538"/>
    <mergeCell ref="D538:E538"/>
    <mergeCell ref="N538:O538"/>
    <mergeCell ref="B539:E539"/>
    <mergeCell ref="N539:O539"/>
    <mergeCell ref="B535:E535"/>
    <mergeCell ref="N535:O535"/>
    <mergeCell ref="B536:E536"/>
    <mergeCell ref="N536:O536"/>
    <mergeCell ref="B537:P537"/>
    <mergeCell ref="B532:P532"/>
    <mergeCell ref="B533:C533"/>
    <mergeCell ref="D533:E533"/>
    <mergeCell ref="N533:O533"/>
    <mergeCell ref="B534:E534"/>
    <mergeCell ref="N534:O534"/>
    <mergeCell ref="B529:E529"/>
    <mergeCell ref="N529:O529"/>
    <mergeCell ref="B530:E530"/>
    <mergeCell ref="N530:O530"/>
    <mergeCell ref="B531:E531"/>
    <mergeCell ref="N531:O531"/>
    <mergeCell ref="B526:P526"/>
    <mergeCell ref="B527:C527"/>
    <mergeCell ref="D527:E527"/>
    <mergeCell ref="N527:O527"/>
    <mergeCell ref="B528:C528"/>
    <mergeCell ref="D528:E528"/>
    <mergeCell ref="N528:O528"/>
    <mergeCell ref="B518:E518"/>
    <mergeCell ref="N518:O518"/>
    <mergeCell ref="B519:E519"/>
    <mergeCell ref="N519:O519"/>
    <mergeCell ref="B520:P520"/>
    <mergeCell ref="B515:E515"/>
    <mergeCell ref="N515:O515"/>
    <mergeCell ref="B516:E516"/>
    <mergeCell ref="N516:O516"/>
    <mergeCell ref="B517:E517"/>
    <mergeCell ref="N517:O517"/>
    <mergeCell ref="N511:O511"/>
    <mergeCell ref="B507:C507"/>
    <mergeCell ref="D507:E507"/>
    <mergeCell ref="N507:O507"/>
    <mergeCell ref="B508:C508"/>
    <mergeCell ref="D508:E508"/>
    <mergeCell ref="N508:O508"/>
    <mergeCell ref="B504:E504"/>
    <mergeCell ref="N504:O504"/>
    <mergeCell ref="B505:E505"/>
    <mergeCell ref="N505:O505"/>
    <mergeCell ref="B506:P506"/>
    <mergeCell ref="B502:C502"/>
    <mergeCell ref="D502:E502"/>
    <mergeCell ref="N502:O502"/>
    <mergeCell ref="B503:E503"/>
    <mergeCell ref="N503:O503"/>
    <mergeCell ref="B510:E510"/>
    <mergeCell ref="N510:O510"/>
    <mergeCell ref="B511:E511"/>
    <mergeCell ref="B499:E499"/>
    <mergeCell ref="N499:O499"/>
    <mergeCell ref="B500:E500"/>
    <mergeCell ref="N500:O500"/>
    <mergeCell ref="B501:P501"/>
    <mergeCell ref="B497:C497"/>
    <mergeCell ref="D497:E497"/>
    <mergeCell ref="N497:O497"/>
    <mergeCell ref="B498:E498"/>
    <mergeCell ref="N498:O498"/>
    <mergeCell ref="B494:E494"/>
    <mergeCell ref="N494:O494"/>
    <mergeCell ref="B495:E495"/>
    <mergeCell ref="N495:O495"/>
    <mergeCell ref="B496:P496"/>
    <mergeCell ref="B492:C492"/>
    <mergeCell ref="D492:E492"/>
    <mergeCell ref="N492:O492"/>
    <mergeCell ref="B493:E493"/>
    <mergeCell ref="N493:O493"/>
    <mergeCell ref="B489:E489"/>
    <mergeCell ref="N489:O489"/>
    <mergeCell ref="B490:E490"/>
    <mergeCell ref="N490:O490"/>
    <mergeCell ref="B491:P491"/>
    <mergeCell ref="B487:C487"/>
    <mergeCell ref="D487:E487"/>
    <mergeCell ref="N487:O487"/>
    <mergeCell ref="B488:E488"/>
    <mergeCell ref="N488:O488"/>
    <mergeCell ref="B484:E484"/>
    <mergeCell ref="N484:O484"/>
    <mergeCell ref="B485:E485"/>
    <mergeCell ref="N485:O485"/>
    <mergeCell ref="B486:P486"/>
    <mergeCell ref="B482:C482"/>
    <mergeCell ref="D482:E482"/>
    <mergeCell ref="N482:O482"/>
    <mergeCell ref="B483:E483"/>
    <mergeCell ref="N483:O483"/>
    <mergeCell ref="B479:P479"/>
    <mergeCell ref="B480:C480"/>
    <mergeCell ref="D480:E480"/>
    <mergeCell ref="N480:O480"/>
    <mergeCell ref="B481:C481"/>
    <mergeCell ref="D481:E481"/>
    <mergeCell ref="N481:O481"/>
    <mergeCell ref="B476:E476"/>
    <mergeCell ref="N476:O476"/>
    <mergeCell ref="B477:E477"/>
    <mergeCell ref="N477:O477"/>
    <mergeCell ref="B478:E478"/>
    <mergeCell ref="N478:O478"/>
    <mergeCell ref="B474:C474"/>
    <mergeCell ref="D474:E474"/>
    <mergeCell ref="N474:O474"/>
    <mergeCell ref="B475:C475"/>
    <mergeCell ref="D475:E475"/>
    <mergeCell ref="N475:O475"/>
    <mergeCell ref="B472:C472"/>
    <mergeCell ref="D472:E472"/>
    <mergeCell ref="N472:O472"/>
    <mergeCell ref="B473:C473"/>
    <mergeCell ref="D473:E473"/>
    <mergeCell ref="N473:O473"/>
    <mergeCell ref="B469:E469"/>
    <mergeCell ref="N469:O469"/>
    <mergeCell ref="B470:E470"/>
    <mergeCell ref="N470:O470"/>
    <mergeCell ref="B471:P471"/>
    <mergeCell ref="B467:C467"/>
    <mergeCell ref="D467:E467"/>
    <mergeCell ref="N467:O467"/>
    <mergeCell ref="B468:E468"/>
    <mergeCell ref="N468:O468"/>
    <mergeCell ref="B465:C465"/>
    <mergeCell ref="D465:E465"/>
    <mergeCell ref="N465:O465"/>
    <mergeCell ref="B466:C466"/>
    <mergeCell ref="D466:E466"/>
    <mergeCell ref="N466:O466"/>
    <mergeCell ref="B463:C463"/>
    <mergeCell ref="D463:E463"/>
    <mergeCell ref="N463:O463"/>
    <mergeCell ref="B464:C464"/>
    <mergeCell ref="D464:E464"/>
    <mergeCell ref="N464:O464"/>
    <mergeCell ref="B460:E460"/>
    <mergeCell ref="N460:O460"/>
    <mergeCell ref="B461:E461"/>
    <mergeCell ref="N461:O461"/>
    <mergeCell ref="B462:P462"/>
    <mergeCell ref="B457:P457"/>
    <mergeCell ref="B458:C458"/>
    <mergeCell ref="D458:E458"/>
    <mergeCell ref="N458:O458"/>
    <mergeCell ref="B459:E459"/>
    <mergeCell ref="N459:O459"/>
    <mergeCell ref="B447:E447"/>
    <mergeCell ref="N447:O447"/>
    <mergeCell ref="B448:E448"/>
    <mergeCell ref="N448:O448"/>
    <mergeCell ref="B449:P449"/>
    <mergeCell ref="B444:E444"/>
    <mergeCell ref="N444:O444"/>
    <mergeCell ref="B445:E445"/>
    <mergeCell ref="N445:O445"/>
    <mergeCell ref="B446:E446"/>
    <mergeCell ref="N446:O446"/>
    <mergeCell ref="B442:C442"/>
    <mergeCell ref="D442:E442"/>
    <mergeCell ref="N442:O442"/>
    <mergeCell ref="B443:E443"/>
    <mergeCell ref="N443:O443"/>
    <mergeCell ref="B439:E439"/>
    <mergeCell ref="N439:O439"/>
    <mergeCell ref="B440:E440"/>
    <mergeCell ref="N440:O440"/>
    <mergeCell ref="B441:P441"/>
    <mergeCell ref="B438:E438"/>
    <mergeCell ref="N438:O438"/>
    <mergeCell ref="B436:C436"/>
    <mergeCell ref="D436:E436"/>
    <mergeCell ref="N436:O436"/>
    <mergeCell ref="B437:C437"/>
    <mergeCell ref="D437:E437"/>
    <mergeCell ref="N437:O437"/>
    <mergeCell ref="B426:P426"/>
    <mergeCell ref="B434:P434"/>
    <mergeCell ref="B435:C435"/>
    <mergeCell ref="D435:E435"/>
    <mergeCell ref="N435:O435"/>
    <mergeCell ref="B427:P427"/>
    <mergeCell ref="B428:C428"/>
    <mergeCell ref="B423:E423"/>
    <mergeCell ref="N423:O423"/>
    <mergeCell ref="B424:E424"/>
    <mergeCell ref="N424:O424"/>
    <mergeCell ref="B425:E425"/>
    <mergeCell ref="N425:O425"/>
    <mergeCell ref="N432:O432"/>
    <mergeCell ref="B433:E433"/>
    <mergeCell ref="N433:O433"/>
    <mergeCell ref="B416:E416"/>
    <mergeCell ref="N416:O416"/>
    <mergeCell ref="B417:P417"/>
    <mergeCell ref="B413:C413"/>
    <mergeCell ref="D413:E413"/>
    <mergeCell ref="N413:O413"/>
    <mergeCell ref="B414:E414"/>
    <mergeCell ref="N414:O414"/>
    <mergeCell ref="B410:E410"/>
    <mergeCell ref="N410:O410"/>
    <mergeCell ref="B411:E411"/>
    <mergeCell ref="N411:O411"/>
    <mergeCell ref="B412:P412"/>
    <mergeCell ref="B408:C408"/>
    <mergeCell ref="D408:E408"/>
    <mergeCell ref="N408:O408"/>
    <mergeCell ref="B409:E409"/>
    <mergeCell ref="N409:O409"/>
    <mergeCell ref="B395:E395"/>
    <mergeCell ref="N395:O395"/>
    <mergeCell ref="B396:E396"/>
    <mergeCell ref="N396:O396"/>
    <mergeCell ref="B407:P407"/>
    <mergeCell ref="B393:C393"/>
    <mergeCell ref="D393:E393"/>
    <mergeCell ref="N393:O393"/>
    <mergeCell ref="B394:E394"/>
    <mergeCell ref="N394:O394"/>
    <mergeCell ref="B405:E405"/>
    <mergeCell ref="N405:O405"/>
    <mergeCell ref="B406:E406"/>
    <mergeCell ref="N406:O406"/>
    <mergeCell ref="B392:P392"/>
    <mergeCell ref="B403:C403"/>
    <mergeCell ref="D403:E403"/>
    <mergeCell ref="N403:O403"/>
    <mergeCell ref="B404:E404"/>
    <mergeCell ref="N404:O404"/>
    <mergeCell ref="B400:E400"/>
    <mergeCell ref="N400:O400"/>
    <mergeCell ref="B401:E401"/>
    <mergeCell ref="N401:O401"/>
    <mergeCell ref="B402:P402"/>
    <mergeCell ref="B397:P397"/>
    <mergeCell ref="B398:C398"/>
    <mergeCell ref="D398:E398"/>
    <mergeCell ref="N398:O398"/>
    <mergeCell ref="B399:E399"/>
    <mergeCell ref="N399:O399"/>
    <mergeCell ref="B389:E389"/>
    <mergeCell ref="N389:O389"/>
    <mergeCell ref="B390:E390"/>
    <mergeCell ref="N390:O390"/>
    <mergeCell ref="B391:P391"/>
    <mergeCell ref="B386:E386"/>
    <mergeCell ref="N386:O386"/>
    <mergeCell ref="B387:E387"/>
    <mergeCell ref="N387:O387"/>
    <mergeCell ref="B388:E388"/>
    <mergeCell ref="N388:O388"/>
    <mergeCell ref="B384:C384"/>
    <mergeCell ref="D384:E384"/>
    <mergeCell ref="N384:O384"/>
    <mergeCell ref="B385:E385"/>
    <mergeCell ref="N385:O385"/>
    <mergeCell ref="B381:P381"/>
    <mergeCell ref="B382:C382"/>
    <mergeCell ref="D382:E382"/>
    <mergeCell ref="N382:O382"/>
    <mergeCell ref="B383:C383"/>
    <mergeCell ref="D383:E383"/>
    <mergeCell ref="N383:O383"/>
    <mergeCell ref="B378:E378"/>
    <mergeCell ref="N378:O378"/>
    <mergeCell ref="B379:E379"/>
    <mergeCell ref="N379:O379"/>
    <mergeCell ref="B380:E380"/>
    <mergeCell ref="N380:O380"/>
    <mergeCell ref="B375:P375"/>
    <mergeCell ref="B376:C376"/>
    <mergeCell ref="D376:E376"/>
    <mergeCell ref="N376:O376"/>
    <mergeCell ref="B377:C377"/>
    <mergeCell ref="D377:E377"/>
    <mergeCell ref="N377:O377"/>
    <mergeCell ref="B372:E372"/>
    <mergeCell ref="N372:O372"/>
    <mergeCell ref="B373:E373"/>
    <mergeCell ref="N373:O373"/>
    <mergeCell ref="B374:E374"/>
    <mergeCell ref="N374:O374"/>
    <mergeCell ref="B370:C370"/>
    <mergeCell ref="D370:E370"/>
    <mergeCell ref="N370:O370"/>
    <mergeCell ref="B371:C371"/>
    <mergeCell ref="D371:E371"/>
    <mergeCell ref="N371:O371"/>
    <mergeCell ref="B368:C368"/>
    <mergeCell ref="D368:E368"/>
    <mergeCell ref="N368:O368"/>
    <mergeCell ref="B369:C369"/>
    <mergeCell ref="D369:E369"/>
    <mergeCell ref="N369:O369"/>
    <mergeCell ref="B365:E365"/>
    <mergeCell ref="N365:O365"/>
    <mergeCell ref="B366:E366"/>
    <mergeCell ref="N366:O366"/>
    <mergeCell ref="B367:P367"/>
    <mergeCell ref="B364:E364"/>
    <mergeCell ref="N364:O364"/>
    <mergeCell ref="B363:C363"/>
    <mergeCell ref="D363:E363"/>
    <mergeCell ref="N363:O363"/>
    <mergeCell ref="B361:C361"/>
    <mergeCell ref="D361:E361"/>
    <mergeCell ref="N361:O361"/>
    <mergeCell ref="B362:C362"/>
    <mergeCell ref="D362:E362"/>
    <mergeCell ref="N362:O362"/>
    <mergeCell ref="B359:C359"/>
    <mergeCell ref="D359:E359"/>
    <mergeCell ref="N359:O359"/>
    <mergeCell ref="B360:C360"/>
    <mergeCell ref="D360:E360"/>
    <mergeCell ref="N360:O360"/>
    <mergeCell ref="B356:E356"/>
    <mergeCell ref="N356:O356"/>
    <mergeCell ref="B357:E357"/>
    <mergeCell ref="N357:O357"/>
    <mergeCell ref="B358:P358"/>
    <mergeCell ref="B354:C354"/>
    <mergeCell ref="D354:E354"/>
    <mergeCell ref="N354:O354"/>
    <mergeCell ref="B355:E355"/>
    <mergeCell ref="N355:O355"/>
    <mergeCell ref="B351:E351"/>
    <mergeCell ref="N351:O351"/>
    <mergeCell ref="B352:E352"/>
    <mergeCell ref="N352:O352"/>
    <mergeCell ref="B353:P353"/>
    <mergeCell ref="B349:C349"/>
    <mergeCell ref="D349:E349"/>
    <mergeCell ref="N349:O349"/>
    <mergeCell ref="B350:E350"/>
    <mergeCell ref="N350:O350"/>
    <mergeCell ref="B346:E346"/>
    <mergeCell ref="N346:O346"/>
    <mergeCell ref="B347:E347"/>
    <mergeCell ref="N347:O347"/>
    <mergeCell ref="B348:P348"/>
    <mergeCell ref="B344:C344"/>
    <mergeCell ref="D344:E344"/>
    <mergeCell ref="N344:O344"/>
    <mergeCell ref="B345:E345"/>
    <mergeCell ref="N345:O345"/>
    <mergeCell ref="B341:E341"/>
    <mergeCell ref="N341:O341"/>
    <mergeCell ref="B342:E342"/>
    <mergeCell ref="N342:O342"/>
    <mergeCell ref="B343:P343"/>
    <mergeCell ref="B338:P338"/>
    <mergeCell ref="B339:C339"/>
    <mergeCell ref="D339:E339"/>
    <mergeCell ref="N339:O339"/>
    <mergeCell ref="B340:E340"/>
    <mergeCell ref="N340:O340"/>
    <mergeCell ref="B335:E335"/>
    <mergeCell ref="N335:O335"/>
    <mergeCell ref="B336:E336"/>
    <mergeCell ref="N336:O336"/>
    <mergeCell ref="B337:E337"/>
    <mergeCell ref="N337:O337"/>
    <mergeCell ref="B326:P326"/>
    <mergeCell ref="B333:P333"/>
    <mergeCell ref="B334:C334"/>
    <mergeCell ref="D334:E334"/>
    <mergeCell ref="N334:O334"/>
    <mergeCell ref="B330:E330"/>
    <mergeCell ref="N330:O330"/>
    <mergeCell ref="B331:E331"/>
    <mergeCell ref="N331:O331"/>
    <mergeCell ref="B332:E332"/>
    <mergeCell ref="N332:O332"/>
    <mergeCell ref="B327:P327"/>
    <mergeCell ref="B323:E323"/>
    <mergeCell ref="N323:O323"/>
    <mergeCell ref="B324:E324"/>
    <mergeCell ref="N324:O324"/>
    <mergeCell ref="B325:E325"/>
    <mergeCell ref="N325:O325"/>
    <mergeCell ref="B320:E320"/>
    <mergeCell ref="N320:O320"/>
    <mergeCell ref="B321:E321"/>
    <mergeCell ref="N321:O321"/>
    <mergeCell ref="B322:E322"/>
    <mergeCell ref="N322:O322"/>
    <mergeCell ref="B318:C318"/>
    <mergeCell ref="D318:E318"/>
    <mergeCell ref="N318:O318"/>
    <mergeCell ref="B319:C319"/>
    <mergeCell ref="D319:E319"/>
    <mergeCell ref="N319:O319"/>
    <mergeCell ref="B317:C317"/>
    <mergeCell ref="D317:E317"/>
    <mergeCell ref="N317:O317"/>
    <mergeCell ref="B314:E314"/>
    <mergeCell ref="N314:O314"/>
    <mergeCell ref="B315:E315"/>
    <mergeCell ref="N315:O315"/>
    <mergeCell ref="B316:P316"/>
    <mergeCell ref="B312:C312"/>
    <mergeCell ref="D312:E312"/>
    <mergeCell ref="N312:O312"/>
    <mergeCell ref="B313:E313"/>
    <mergeCell ref="N313:O313"/>
    <mergeCell ref="B310:C310"/>
    <mergeCell ref="D310:E310"/>
    <mergeCell ref="N310:O310"/>
    <mergeCell ref="B311:C311"/>
    <mergeCell ref="D311:E311"/>
    <mergeCell ref="N311:O311"/>
    <mergeCell ref="B307:E307"/>
    <mergeCell ref="N307:O307"/>
    <mergeCell ref="B308:E308"/>
    <mergeCell ref="N308:O308"/>
    <mergeCell ref="B309:P309"/>
    <mergeCell ref="B305:C305"/>
    <mergeCell ref="D305:E305"/>
    <mergeCell ref="N305:O305"/>
    <mergeCell ref="B306:E306"/>
    <mergeCell ref="N306:O306"/>
    <mergeCell ref="B302:E302"/>
    <mergeCell ref="N302:O302"/>
    <mergeCell ref="B303:E303"/>
    <mergeCell ref="N303:O303"/>
    <mergeCell ref="B304:P304"/>
    <mergeCell ref="B299:P299"/>
    <mergeCell ref="B300:C300"/>
    <mergeCell ref="D300:E300"/>
    <mergeCell ref="N300:O300"/>
    <mergeCell ref="B301:E301"/>
    <mergeCell ref="N301:O301"/>
    <mergeCell ref="B296:E296"/>
    <mergeCell ref="N296:O296"/>
    <mergeCell ref="B297:E297"/>
    <mergeCell ref="N297:O297"/>
    <mergeCell ref="B298:E298"/>
    <mergeCell ref="N298:O298"/>
    <mergeCell ref="B294:C294"/>
    <mergeCell ref="D294:E294"/>
    <mergeCell ref="N294:O294"/>
    <mergeCell ref="B295:C295"/>
    <mergeCell ref="D295:E295"/>
    <mergeCell ref="N295:O295"/>
    <mergeCell ref="B291:P291"/>
    <mergeCell ref="B292:C292"/>
    <mergeCell ref="D292:E292"/>
    <mergeCell ref="N292:O292"/>
    <mergeCell ref="B293:C293"/>
    <mergeCell ref="D293:E293"/>
    <mergeCell ref="N293:O293"/>
    <mergeCell ref="B288:E288"/>
    <mergeCell ref="N288:O288"/>
    <mergeCell ref="B289:E289"/>
    <mergeCell ref="N289:O289"/>
    <mergeCell ref="B290:E290"/>
    <mergeCell ref="N290:O290"/>
    <mergeCell ref="B286:C286"/>
    <mergeCell ref="D286:E286"/>
    <mergeCell ref="N286:O286"/>
    <mergeCell ref="B287:C287"/>
    <mergeCell ref="D287:E287"/>
    <mergeCell ref="N287:O287"/>
    <mergeCell ref="B284:C284"/>
    <mergeCell ref="D284:E284"/>
    <mergeCell ref="N284:O284"/>
    <mergeCell ref="B285:C285"/>
    <mergeCell ref="D285:E285"/>
    <mergeCell ref="N285:O285"/>
    <mergeCell ref="B281:E281"/>
    <mergeCell ref="N281:O281"/>
    <mergeCell ref="B282:E282"/>
    <mergeCell ref="N282:O282"/>
    <mergeCell ref="B283:P283"/>
    <mergeCell ref="B279:C279"/>
    <mergeCell ref="D279:E279"/>
    <mergeCell ref="N279:O279"/>
    <mergeCell ref="B280:E280"/>
    <mergeCell ref="N280:O280"/>
    <mergeCell ref="B276:E276"/>
    <mergeCell ref="N276:O276"/>
    <mergeCell ref="B277:E277"/>
    <mergeCell ref="N277:O277"/>
    <mergeCell ref="B278:P278"/>
    <mergeCell ref="B274:C274"/>
    <mergeCell ref="D274:E274"/>
    <mergeCell ref="N274:O274"/>
    <mergeCell ref="B275:E275"/>
    <mergeCell ref="N275:O275"/>
    <mergeCell ref="B271:P271"/>
    <mergeCell ref="B272:C272"/>
    <mergeCell ref="D272:E272"/>
    <mergeCell ref="N272:O272"/>
    <mergeCell ref="B273:C273"/>
    <mergeCell ref="D273:E273"/>
    <mergeCell ref="N273:O273"/>
    <mergeCell ref="B268:E268"/>
    <mergeCell ref="N268:O268"/>
    <mergeCell ref="B269:E269"/>
    <mergeCell ref="N269:O269"/>
    <mergeCell ref="B270:E270"/>
    <mergeCell ref="N270:O270"/>
    <mergeCell ref="B266:C266"/>
    <mergeCell ref="D266:E266"/>
    <mergeCell ref="N266:O266"/>
    <mergeCell ref="B267:C267"/>
    <mergeCell ref="D267:E267"/>
    <mergeCell ref="N267:O267"/>
    <mergeCell ref="B263:E263"/>
    <mergeCell ref="N263:O263"/>
    <mergeCell ref="B264:E264"/>
    <mergeCell ref="N264:O264"/>
    <mergeCell ref="B265:P265"/>
    <mergeCell ref="B260:P260"/>
    <mergeCell ref="B261:C261"/>
    <mergeCell ref="D261:E261"/>
    <mergeCell ref="N261:O261"/>
    <mergeCell ref="B262:E262"/>
    <mergeCell ref="N262:O262"/>
    <mergeCell ref="B252:E252"/>
    <mergeCell ref="N252:O252"/>
    <mergeCell ref="B253:E253"/>
    <mergeCell ref="N253:O253"/>
    <mergeCell ref="B254:P254"/>
    <mergeCell ref="B249:E249"/>
    <mergeCell ref="N249:O249"/>
    <mergeCell ref="B250:E250"/>
    <mergeCell ref="N250:O250"/>
    <mergeCell ref="B251:E251"/>
    <mergeCell ref="N251:O251"/>
    <mergeCell ref="B255:P255"/>
    <mergeCell ref="B256:C256"/>
    <mergeCell ref="D256:E256"/>
    <mergeCell ref="N256:O256"/>
    <mergeCell ref="B257:E257"/>
    <mergeCell ref="N257:O257"/>
    <mergeCell ref="B258:E258"/>
    <mergeCell ref="N258:O258"/>
    <mergeCell ref="B259:E259"/>
    <mergeCell ref="N259:O259"/>
    <mergeCell ref="B247:C247"/>
    <mergeCell ref="D247:E247"/>
    <mergeCell ref="N247:O247"/>
    <mergeCell ref="B248:E248"/>
    <mergeCell ref="N248:O248"/>
    <mergeCell ref="B245:C245"/>
    <mergeCell ref="D245:E245"/>
    <mergeCell ref="N245:O245"/>
    <mergeCell ref="B246:C246"/>
    <mergeCell ref="D246:E246"/>
    <mergeCell ref="N246:O246"/>
    <mergeCell ref="B242:E242"/>
    <mergeCell ref="N242:O242"/>
    <mergeCell ref="B243:E243"/>
    <mergeCell ref="N243:O243"/>
    <mergeCell ref="B244:P244"/>
    <mergeCell ref="B239:P239"/>
    <mergeCell ref="B240:C240"/>
    <mergeCell ref="D240:E240"/>
    <mergeCell ref="N240:O240"/>
    <mergeCell ref="B241:E241"/>
    <mergeCell ref="N241:O241"/>
    <mergeCell ref="B236:E236"/>
    <mergeCell ref="N236:O236"/>
    <mergeCell ref="B237:E237"/>
    <mergeCell ref="N237:O237"/>
    <mergeCell ref="B238:E238"/>
    <mergeCell ref="N238:O238"/>
    <mergeCell ref="B234:C234"/>
    <mergeCell ref="D234:E234"/>
    <mergeCell ref="N234:O234"/>
    <mergeCell ref="B235:C235"/>
    <mergeCell ref="D235:E235"/>
    <mergeCell ref="N235:O235"/>
    <mergeCell ref="B231:E231"/>
    <mergeCell ref="N231:O231"/>
    <mergeCell ref="B232:E232"/>
    <mergeCell ref="N232:O232"/>
    <mergeCell ref="B233:P233"/>
    <mergeCell ref="B228:P228"/>
    <mergeCell ref="B229:C229"/>
    <mergeCell ref="D229:E229"/>
    <mergeCell ref="N229:O229"/>
    <mergeCell ref="B230:E230"/>
    <mergeCell ref="N230:O230"/>
    <mergeCell ref="B225:E225"/>
    <mergeCell ref="N225:O225"/>
    <mergeCell ref="B226:E226"/>
    <mergeCell ref="N226:O226"/>
    <mergeCell ref="B227:E227"/>
    <mergeCell ref="N227:O227"/>
    <mergeCell ref="B223:C223"/>
    <mergeCell ref="D223:E223"/>
    <mergeCell ref="N223:O223"/>
    <mergeCell ref="B224:C224"/>
    <mergeCell ref="D224:E224"/>
    <mergeCell ref="N224:O224"/>
    <mergeCell ref="B220:P220"/>
    <mergeCell ref="B221:C221"/>
    <mergeCell ref="D221:E221"/>
    <mergeCell ref="N221:O221"/>
    <mergeCell ref="B222:C222"/>
    <mergeCell ref="D222:E222"/>
    <mergeCell ref="N222:O222"/>
    <mergeCell ref="B217:E217"/>
    <mergeCell ref="N217:O217"/>
    <mergeCell ref="B218:E218"/>
    <mergeCell ref="N218:O218"/>
    <mergeCell ref="B219:E219"/>
    <mergeCell ref="N219:O219"/>
    <mergeCell ref="B215:P215"/>
    <mergeCell ref="B216:C216"/>
    <mergeCell ref="D216:E216"/>
    <mergeCell ref="N216:O216"/>
    <mergeCell ref="B212:E212"/>
    <mergeCell ref="N212:O212"/>
    <mergeCell ref="B213:E213"/>
    <mergeCell ref="N213:O213"/>
    <mergeCell ref="B214:E214"/>
    <mergeCell ref="N214:O214"/>
    <mergeCell ref="B210:C210"/>
    <mergeCell ref="D210:E210"/>
    <mergeCell ref="N210:O210"/>
    <mergeCell ref="B211:C211"/>
    <mergeCell ref="D211:E211"/>
    <mergeCell ref="N211:O211"/>
    <mergeCell ref="B207:E207"/>
    <mergeCell ref="N207:O207"/>
    <mergeCell ref="B208:E208"/>
    <mergeCell ref="N208:O208"/>
    <mergeCell ref="B209:P209"/>
    <mergeCell ref="B205:C205"/>
    <mergeCell ref="D205:E205"/>
    <mergeCell ref="N205:O205"/>
    <mergeCell ref="B206:E206"/>
    <mergeCell ref="N206:O206"/>
    <mergeCell ref="B202:E202"/>
    <mergeCell ref="N202:O202"/>
    <mergeCell ref="B203:E203"/>
    <mergeCell ref="N203:O203"/>
    <mergeCell ref="B204:P204"/>
    <mergeCell ref="B200:C200"/>
    <mergeCell ref="D200:E200"/>
    <mergeCell ref="N200:O200"/>
    <mergeCell ref="B201:E201"/>
    <mergeCell ref="N201:O201"/>
    <mergeCell ref="B199:C199"/>
    <mergeCell ref="D199:E199"/>
    <mergeCell ref="N199:O199"/>
    <mergeCell ref="B196:E196"/>
    <mergeCell ref="N196:O196"/>
    <mergeCell ref="B197:E197"/>
    <mergeCell ref="N197:O197"/>
    <mergeCell ref="B198:P198"/>
    <mergeCell ref="B193:P193"/>
    <mergeCell ref="B194:C194"/>
    <mergeCell ref="D194:E194"/>
    <mergeCell ref="N194:O194"/>
    <mergeCell ref="B195:E195"/>
    <mergeCell ref="N195:O195"/>
    <mergeCell ref="B185:E185"/>
    <mergeCell ref="N185:O185"/>
    <mergeCell ref="B186:E186"/>
    <mergeCell ref="N186:O186"/>
    <mergeCell ref="B187:P187"/>
    <mergeCell ref="B182:E182"/>
    <mergeCell ref="N182:O182"/>
    <mergeCell ref="B183:E183"/>
    <mergeCell ref="N183:O183"/>
    <mergeCell ref="B184:E184"/>
    <mergeCell ref="N184:O184"/>
    <mergeCell ref="B188:P188"/>
    <mergeCell ref="B189:C189"/>
    <mergeCell ref="D189:E189"/>
    <mergeCell ref="N189:O189"/>
    <mergeCell ref="B190:E190"/>
    <mergeCell ref="N190:O190"/>
    <mergeCell ref="B191:E191"/>
    <mergeCell ref="N191:O191"/>
    <mergeCell ref="B192:E192"/>
    <mergeCell ref="N192:O192"/>
    <mergeCell ref="B180:C180"/>
    <mergeCell ref="D180:E180"/>
    <mergeCell ref="N180:O180"/>
    <mergeCell ref="B181:E181"/>
    <mergeCell ref="N181:O181"/>
    <mergeCell ref="B177:E177"/>
    <mergeCell ref="N177:O177"/>
    <mergeCell ref="B178:E178"/>
    <mergeCell ref="N178:O178"/>
    <mergeCell ref="B179:P179"/>
    <mergeCell ref="B175:C175"/>
    <mergeCell ref="D175:E175"/>
    <mergeCell ref="N175:O175"/>
    <mergeCell ref="B176:E176"/>
    <mergeCell ref="N176:O176"/>
    <mergeCell ref="B172:E172"/>
    <mergeCell ref="N172:O172"/>
    <mergeCell ref="B173:E173"/>
    <mergeCell ref="N173:O173"/>
    <mergeCell ref="B174:P174"/>
    <mergeCell ref="B170:C170"/>
    <mergeCell ref="D170:E170"/>
    <mergeCell ref="N170:O170"/>
    <mergeCell ref="B171:E171"/>
    <mergeCell ref="N171:O171"/>
    <mergeCell ref="B167:E167"/>
    <mergeCell ref="N167:O167"/>
    <mergeCell ref="B168:E168"/>
    <mergeCell ref="N168:O168"/>
    <mergeCell ref="B169:P169"/>
    <mergeCell ref="B164:P164"/>
    <mergeCell ref="B165:C165"/>
    <mergeCell ref="D165:E165"/>
    <mergeCell ref="N165:O165"/>
    <mergeCell ref="B166:E166"/>
    <mergeCell ref="N166:O166"/>
    <mergeCell ref="B161:E161"/>
    <mergeCell ref="N161:O161"/>
    <mergeCell ref="B162:E162"/>
    <mergeCell ref="N162:O162"/>
    <mergeCell ref="B163:E163"/>
    <mergeCell ref="N163:O163"/>
    <mergeCell ref="B159:C159"/>
    <mergeCell ref="D159:E159"/>
    <mergeCell ref="N159:O159"/>
    <mergeCell ref="B160:C160"/>
    <mergeCell ref="D160:E160"/>
    <mergeCell ref="N160:O160"/>
    <mergeCell ref="B156:E156"/>
    <mergeCell ref="N156:O156"/>
    <mergeCell ref="B157:E157"/>
    <mergeCell ref="N157:O157"/>
    <mergeCell ref="B158:P158"/>
    <mergeCell ref="B154:C154"/>
    <mergeCell ref="D154:E154"/>
    <mergeCell ref="N154:O154"/>
    <mergeCell ref="B155:E155"/>
    <mergeCell ref="N155:O155"/>
    <mergeCell ref="B151:E151"/>
    <mergeCell ref="N151:O151"/>
    <mergeCell ref="B152:E152"/>
    <mergeCell ref="N152:O152"/>
    <mergeCell ref="B153:P153"/>
    <mergeCell ref="B149:C149"/>
    <mergeCell ref="D149:E149"/>
    <mergeCell ref="N149:O149"/>
    <mergeCell ref="B150:E150"/>
    <mergeCell ref="N150:O150"/>
    <mergeCell ref="B146:E146"/>
    <mergeCell ref="N146:O146"/>
    <mergeCell ref="B147:E147"/>
    <mergeCell ref="N147:O147"/>
    <mergeCell ref="B148:P148"/>
    <mergeCell ref="B143:P143"/>
    <mergeCell ref="B144:C144"/>
    <mergeCell ref="D144:E144"/>
    <mergeCell ref="N144:O144"/>
    <mergeCell ref="B145:E145"/>
    <mergeCell ref="N145:O145"/>
    <mergeCell ref="B140:E140"/>
    <mergeCell ref="N140:O140"/>
    <mergeCell ref="B141:E141"/>
    <mergeCell ref="N141:O141"/>
    <mergeCell ref="B142:E142"/>
    <mergeCell ref="N142:O142"/>
    <mergeCell ref="B138:C138"/>
    <mergeCell ref="D138:E138"/>
    <mergeCell ref="N138:O138"/>
    <mergeCell ref="B139:C139"/>
    <mergeCell ref="D139:E139"/>
    <mergeCell ref="N139:O139"/>
    <mergeCell ref="B135:E135"/>
    <mergeCell ref="N135:O135"/>
    <mergeCell ref="B136:E136"/>
    <mergeCell ref="N136:O136"/>
    <mergeCell ref="B137:P137"/>
    <mergeCell ref="B133:C133"/>
    <mergeCell ref="D133:E133"/>
    <mergeCell ref="N133:O133"/>
    <mergeCell ref="B134:E134"/>
    <mergeCell ref="N134:O134"/>
    <mergeCell ref="B130:P130"/>
    <mergeCell ref="B131:C131"/>
    <mergeCell ref="D131:E131"/>
    <mergeCell ref="N131:O131"/>
    <mergeCell ref="B132:C132"/>
    <mergeCell ref="D132:E132"/>
    <mergeCell ref="N132:O132"/>
    <mergeCell ref="B127:E127"/>
    <mergeCell ref="N127:O127"/>
    <mergeCell ref="B128:E128"/>
    <mergeCell ref="N128:O128"/>
    <mergeCell ref="B129:P129"/>
    <mergeCell ref="B124:E124"/>
    <mergeCell ref="N124:O124"/>
    <mergeCell ref="B125:E125"/>
    <mergeCell ref="N125:O125"/>
    <mergeCell ref="B126:E126"/>
    <mergeCell ref="N126:O126"/>
    <mergeCell ref="B122:C122"/>
    <mergeCell ref="D122:E122"/>
    <mergeCell ref="N122:O122"/>
    <mergeCell ref="B123:E123"/>
    <mergeCell ref="N123:O123"/>
    <mergeCell ref="B119:E119"/>
    <mergeCell ref="N119:O119"/>
    <mergeCell ref="B120:E120"/>
    <mergeCell ref="N120:O120"/>
    <mergeCell ref="B121:P121"/>
    <mergeCell ref="B116:P116"/>
    <mergeCell ref="B117:C117"/>
    <mergeCell ref="D117:E117"/>
    <mergeCell ref="N117:O117"/>
    <mergeCell ref="B118:E118"/>
    <mergeCell ref="N118:O118"/>
    <mergeCell ref="B113:E113"/>
    <mergeCell ref="N113:O113"/>
    <mergeCell ref="B114:E114"/>
    <mergeCell ref="N114:O114"/>
    <mergeCell ref="B115:E115"/>
    <mergeCell ref="N115:O115"/>
    <mergeCell ref="B111:C111"/>
    <mergeCell ref="D111:E111"/>
    <mergeCell ref="N111:O111"/>
    <mergeCell ref="B112:C112"/>
    <mergeCell ref="D112:E112"/>
    <mergeCell ref="N112:O112"/>
    <mergeCell ref="B108:E108"/>
    <mergeCell ref="N108:O108"/>
    <mergeCell ref="B109:E109"/>
    <mergeCell ref="N109:O109"/>
    <mergeCell ref="B110:P110"/>
    <mergeCell ref="B105:P105"/>
    <mergeCell ref="B106:C106"/>
    <mergeCell ref="D106:E106"/>
    <mergeCell ref="N106:O106"/>
    <mergeCell ref="B107:E107"/>
    <mergeCell ref="N107:O107"/>
    <mergeCell ref="B102:E102"/>
    <mergeCell ref="N102:O102"/>
    <mergeCell ref="B103:E103"/>
    <mergeCell ref="N103:O103"/>
    <mergeCell ref="B104:E104"/>
    <mergeCell ref="N104:O104"/>
    <mergeCell ref="B100:C100"/>
    <mergeCell ref="D100:E100"/>
    <mergeCell ref="N100:O100"/>
    <mergeCell ref="B101:C101"/>
    <mergeCell ref="D101:E101"/>
    <mergeCell ref="N101:O101"/>
    <mergeCell ref="B93:P93"/>
    <mergeCell ref="B99:P99"/>
    <mergeCell ref="B94:P94"/>
    <mergeCell ref="B95:C95"/>
    <mergeCell ref="D95:E95"/>
    <mergeCell ref="N95:O95"/>
    <mergeCell ref="B96:E96"/>
    <mergeCell ref="B90:E90"/>
    <mergeCell ref="N90:O90"/>
    <mergeCell ref="B91:E91"/>
    <mergeCell ref="N91:O91"/>
    <mergeCell ref="B92:E92"/>
    <mergeCell ref="N92:O92"/>
    <mergeCell ref="N96:O96"/>
    <mergeCell ref="B97:E97"/>
    <mergeCell ref="N97:O97"/>
    <mergeCell ref="B98:E98"/>
    <mergeCell ref="N98:O98"/>
    <mergeCell ref="B87:E87"/>
    <mergeCell ref="N87:O87"/>
    <mergeCell ref="B88:E88"/>
    <mergeCell ref="N88:O88"/>
    <mergeCell ref="B89:E89"/>
    <mergeCell ref="N89:O89"/>
    <mergeCell ref="B85:C85"/>
    <mergeCell ref="D85:E85"/>
    <mergeCell ref="N85:O85"/>
    <mergeCell ref="B86:C86"/>
    <mergeCell ref="D86:E86"/>
    <mergeCell ref="N86:O86"/>
    <mergeCell ref="B82:E82"/>
    <mergeCell ref="N82:O82"/>
    <mergeCell ref="B83:E83"/>
    <mergeCell ref="N83:O83"/>
    <mergeCell ref="B84:P84"/>
    <mergeCell ref="B79:P79"/>
    <mergeCell ref="B80:C80"/>
    <mergeCell ref="D80:E80"/>
    <mergeCell ref="N80:O80"/>
    <mergeCell ref="B81:E81"/>
    <mergeCell ref="N81:O81"/>
    <mergeCell ref="B76:E76"/>
    <mergeCell ref="N76:O76"/>
    <mergeCell ref="B77:E77"/>
    <mergeCell ref="N77:O77"/>
    <mergeCell ref="B78:E78"/>
    <mergeCell ref="N78:O78"/>
    <mergeCell ref="B73:P73"/>
    <mergeCell ref="B74:C74"/>
    <mergeCell ref="D74:E74"/>
    <mergeCell ref="N74:O74"/>
    <mergeCell ref="B75:C75"/>
    <mergeCell ref="D75:E75"/>
    <mergeCell ref="N75:O75"/>
    <mergeCell ref="B70:E70"/>
    <mergeCell ref="N70:O70"/>
    <mergeCell ref="B71:E71"/>
    <mergeCell ref="N71:O71"/>
    <mergeCell ref="B72:E72"/>
    <mergeCell ref="N72:O72"/>
    <mergeCell ref="B67:P67"/>
    <mergeCell ref="B68:C68"/>
    <mergeCell ref="D68:E68"/>
    <mergeCell ref="N68:O68"/>
    <mergeCell ref="B69:C69"/>
    <mergeCell ref="D69:E69"/>
    <mergeCell ref="N69:O69"/>
    <mergeCell ref="B64:E64"/>
    <mergeCell ref="N64:O64"/>
    <mergeCell ref="B65:E65"/>
    <mergeCell ref="N65:O65"/>
    <mergeCell ref="B66:E66"/>
    <mergeCell ref="N66:O66"/>
    <mergeCell ref="B61:P61"/>
    <mergeCell ref="B62:C62"/>
    <mergeCell ref="D62:E62"/>
    <mergeCell ref="N62:O62"/>
    <mergeCell ref="B63:C63"/>
    <mergeCell ref="D63:E63"/>
    <mergeCell ref="N63:O63"/>
    <mergeCell ref="B58:E58"/>
    <mergeCell ref="N58:O58"/>
    <mergeCell ref="B59:E59"/>
    <mergeCell ref="N59:O59"/>
    <mergeCell ref="B60:E60"/>
    <mergeCell ref="N60:O60"/>
    <mergeCell ref="B55:P55"/>
    <mergeCell ref="B56:C56"/>
    <mergeCell ref="D56:E56"/>
    <mergeCell ref="N56:O56"/>
    <mergeCell ref="B57:C57"/>
    <mergeCell ref="D57:E57"/>
    <mergeCell ref="N57:O57"/>
    <mergeCell ref="B52:E52"/>
    <mergeCell ref="N52:O52"/>
    <mergeCell ref="B53:E53"/>
    <mergeCell ref="N53:O53"/>
    <mergeCell ref="B54:P54"/>
    <mergeCell ref="B49:E49"/>
    <mergeCell ref="N49:O49"/>
    <mergeCell ref="B50:E50"/>
    <mergeCell ref="N50:O50"/>
    <mergeCell ref="B51:E51"/>
    <mergeCell ref="N51:O51"/>
    <mergeCell ref="B47:C47"/>
    <mergeCell ref="D47:E47"/>
    <mergeCell ref="N47:O47"/>
    <mergeCell ref="B48:E48"/>
    <mergeCell ref="N48:O48"/>
    <mergeCell ref="B44:E44"/>
    <mergeCell ref="N44:O44"/>
    <mergeCell ref="B45:E45"/>
    <mergeCell ref="N45:O45"/>
    <mergeCell ref="B46:P46"/>
    <mergeCell ref="B43:E43"/>
    <mergeCell ref="N43:O43"/>
    <mergeCell ref="B39:E39"/>
    <mergeCell ref="N39:O39"/>
    <mergeCell ref="B40:E40"/>
    <mergeCell ref="N40:O40"/>
    <mergeCell ref="B41:P41"/>
    <mergeCell ref="B36:P36"/>
    <mergeCell ref="B37:C37"/>
    <mergeCell ref="D37:E37"/>
    <mergeCell ref="N37:O37"/>
    <mergeCell ref="B38:E38"/>
    <mergeCell ref="N38:O38"/>
    <mergeCell ref="B33:E33"/>
    <mergeCell ref="N33:O33"/>
    <mergeCell ref="B34:E34"/>
    <mergeCell ref="N34:O34"/>
    <mergeCell ref="B35:E35"/>
    <mergeCell ref="N35:O35"/>
    <mergeCell ref="N32:O32"/>
    <mergeCell ref="B28:E28"/>
    <mergeCell ref="N28:O28"/>
    <mergeCell ref="B29:E29"/>
    <mergeCell ref="N29:O29"/>
    <mergeCell ref="B30:P30"/>
    <mergeCell ref="B26:C26"/>
    <mergeCell ref="D26:E26"/>
    <mergeCell ref="N26:O26"/>
    <mergeCell ref="B27:E27"/>
    <mergeCell ref="N27:O27"/>
    <mergeCell ref="B23:E23"/>
    <mergeCell ref="N23:O23"/>
    <mergeCell ref="B24:E24"/>
    <mergeCell ref="N24:O24"/>
    <mergeCell ref="B25:P25"/>
    <mergeCell ref="B42:C42"/>
    <mergeCell ref="D42:E42"/>
    <mergeCell ref="N42:O42"/>
    <mergeCell ref="B9:E9"/>
    <mergeCell ref="N9:O9"/>
    <mergeCell ref="B10:E10"/>
    <mergeCell ref="N10:O10"/>
    <mergeCell ref="B7:C7"/>
    <mergeCell ref="D7:E7"/>
    <mergeCell ref="N7:O7"/>
    <mergeCell ref="B452:C452"/>
    <mergeCell ref="D452:E452"/>
    <mergeCell ref="N452:O452"/>
    <mergeCell ref="B20:P20"/>
    <mergeCell ref="B21:C21"/>
    <mergeCell ref="D21:E21"/>
    <mergeCell ref="N21:O21"/>
    <mergeCell ref="B22:E22"/>
    <mergeCell ref="N22:O22"/>
    <mergeCell ref="B17:E17"/>
    <mergeCell ref="N17:O17"/>
    <mergeCell ref="B18:E18"/>
    <mergeCell ref="N18:O18"/>
    <mergeCell ref="B19:E19"/>
    <mergeCell ref="N19:O19"/>
    <mergeCell ref="B14:P14"/>
    <mergeCell ref="B15:P15"/>
    <mergeCell ref="B16:C16"/>
    <mergeCell ref="D16:E16"/>
    <mergeCell ref="N16:O16"/>
    <mergeCell ref="B31:C31"/>
    <mergeCell ref="D31:E31"/>
    <mergeCell ref="N31:O31"/>
    <mergeCell ref="B32:C32"/>
    <mergeCell ref="D32:E32"/>
    <mergeCell ref="J729:N729"/>
    <mergeCell ref="J724:K724"/>
    <mergeCell ref="B4:C4"/>
    <mergeCell ref="D4:E4"/>
    <mergeCell ref="N4:O4"/>
    <mergeCell ref="B453:C453"/>
    <mergeCell ref="D453:E453"/>
    <mergeCell ref="N453:O453"/>
    <mergeCell ref="B5:P5"/>
    <mergeCell ref="B6:P6"/>
    <mergeCell ref="B451:C451"/>
    <mergeCell ref="D451:E451"/>
    <mergeCell ref="N451:O451"/>
    <mergeCell ref="D428:E428"/>
    <mergeCell ref="N428:O428"/>
    <mergeCell ref="B429:C429"/>
    <mergeCell ref="D429:E429"/>
    <mergeCell ref="N429:O429"/>
    <mergeCell ref="B430:C430"/>
    <mergeCell ref="D430:E430"/>
    <mergeCell ref="N430:O430"/>
    <mergeCell ref="B431:E431"/>
    <mergeCell ref="N431:O431"/>
    <mergeCell ref="B432:E432"/>
    <mergeCell ref="B11:E11"/>
    <mergeCell ref="N11:O11"/>
    <mergeCell ref="B12:E12"/>
    <mergeCell ref="N12:O12"/>
    <mergeCell ref="B13:E13"/>
    <mergeCell ref="N13:O13"/>
    <mergeCell ref="B8:E8"/>
    <mergeCell ref="N8:O8"/>
  </mergeCells>
  <pageMargins left="9.8425196850393706E-2" right="9.8425196850393706E-2" top="0.27559055118110198" bottom="0.58237401574803105" header="0.27559055118110198" footer="0.196850393700787"/>
  <pageSetup paperSize="9" scale="75" fitToHeight="0" orientation="landscape" horizontalDpi="300" verticalDpi="300" r:id="rId1"/>
  <headerFooter alignWithMargins="0">
    <oddFooter>&amp;L&amp;"Arial,Regular"&amp;8 17.02.2020 (8:03:14) &amp;C&amp;"Arial,Regular"&amp;8 EDS_SMVS_pracovni &amp;R&amp;"Arial,Regular"&amp;8 AdolfPolak314 
&amp;B&amp;"Arial"&amp;8Strana:&amp;B &amp;P/&amp;N</oddFooter>
  </headerFooter>
  <ignoredErrors>
    <ignoredError sqref="F649:I649 F249:I249 F276:I276 F314:I314 F372:I372 F374:G374 F386:I386 F432:I432 F455:I455 F557:I557 F321:I321 F628:I628 F705:I705 F566" formulaRange="1"/>
    <ignoredError sqref="F373:G373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Sheet1!Názvy_tisku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POLÁK Adolf, Mgr.</dc:creator>
  <cp:lastModifiedBy>Standard</cp:lastModifiedBy>
  <cp:lastPrinted>2020-04-15T12:31:16Z</cp:lastPrinted>
  <dcterms:created xsi:type="dcterms:W3CDTF">2020-02-17T09:05:03Z</dcterms:created>
  <dcterms:modified xsi:type="dcterms:W3CDTF">2020-04-28T12:45:58Z</dcterms:modified>
</cp:coreProperties>
</file>